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firstSheet="1" activeTab="4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Equity'!$A$1:$G$46</definedName>
  </definedNames>
  <calcPr fullCalcOnLoad="1"/>
</workbook>
</file>

<file path=xl/sharedStrings.xml><?xml version="1.0" encoding="utf-8"?>
<sst xmlns="http://schemas.openxmlformats.org/spreadsheetml/2006/main" count="282" uniqueCount="176">
  <si>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</si>
  <si>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</si>
  <si>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</si>
  <si>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</si>
  <si>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</si>
  <si>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</si>
  <si>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</si>
  <si>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</si>
  <si>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</si>
  <si>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</si>
  <si>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</si>
  <si>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</si>
  <si>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</si>
  <si>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</si>
  <si>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</si>
  <si>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</si>
  <si>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Trade and other payables</t>
  </si>
  <si>
    <t>Share Capital</t>
  </si>
  <si>
    <t>Reserves</t>
  </si>
  <si>
    <t>Share Premium</t>
  </si>
  <si>
    <t>Revaluation Reserve</t>
  </si>
  <si>
    <t>Shareholders' Equity</t>
  </si>
  <si>
    <t>Net Tangible Assets Per Share (RM)</t>
  </si>
  <si>
    <t>CONDENSED CONSOLIDATED BALANCE SHEET</t>
  </si>
  <si>
    <t>Bank overdraft</t>
  </si>
  <si>
    <t>Shareholders' Funds</t>
  </si>
  <si>
    <t>CONDENSED CONSOLIDATED INCOME STATEMENT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</si>
  <si>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</si>
  <si>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</si>
  <si>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</si>
  <si>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</si>
  <si>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</si>
  <si>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</si>
  <si>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</si>
  <si>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</si>
  <si>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</si>
  <si>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</si>
  <si>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</si>
  <si>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</si>
  <si>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</si>
  <si>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</si>
  <si>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</si>
  <si>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</si>
  <si>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</si>
  <si>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</si>
  <si>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</si>
  <si>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</si>
  <si>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</si>
  <si>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</si>
  <si>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</si>
  <si>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</si>
  <si>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</si>
  <si>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</si>
  <si>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Unappropriated</t>
  </si>
  <si>
    <t>Profit</t>
  </si>
  <si>
    <t>Total</t>
  </si>
  <si>
    <t>Issue of shares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</si>
  <si>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</si>
  <si>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</si>
  <si>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</si>
  <si>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</si>
  <si>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</si>
  <si>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</si>
  <si>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</si>
  <si>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</si>
  <si>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</si>
  <si>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</si>
  <si>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</si>
  <si>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</si>
  <si>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Cash generated from operations</t>
  </si>
  <si>
    <t>Interest received</t>
  </si>
  <si>
    <t>Interest paid</t>
  </si>
  <si>
    <t>Tax paid</t>
  </si>
  <si>
    <t>Investing Activities</t>
  </si>
  <si>
    <t>Other investments</t>
  </si>
  <si>
    <t>Financing Activities</t>
  </si>
  <si>
    <t>Bank borrowings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</si>
  <si>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</si>
  <si>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</si>
  <si>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</si>
  <si>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</si>
  <si>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change in cash and cash equivalents</t>
  </si>
  <si>
    <t>PLENITUDE BHD</t>
  </si>
  <si>
    <t>(Company No : 531086-T)</t>
  </si>
  <si>
    <t>Net Current Assets</t>
  </si>
  <si>
    <t>3 months</t>
  </si>
  <si>
    <t>Cash and cash equivalent at 1 July</t>
  </si>
  <si>
    <t>Balance at 1.07.2003</t>
  </si>
  <si>
    <t>Balance at 30.09.2003</t>
  </si>
  <si>
    <t>Plenitude Bhd</t>
  </si>
  <si>
    <t>Sin Yik Group</t>
  </si>
  <si>
    <t>Sepang</t>
  </si>
  <si>
    <t>Cipriani Group</t>
  </si>
  <si>
    <t>Consol Total</t>
  </si>
  <si>
    <t>Checking</t>
  </si>
  <si>
    <t>Amount owing to group companies</t>
  </si>
  <si>
    <t>Dividend Payable</t>
  </si>
  <si>
    <t>Fixed Deposits, Cash and bank balances</t>
  </si>
  <si>
    <t>Purchase of PPE</t>
  </si>
  <si>
    <t>Bank Overdraft</t>
  </si>
  <si>
    <t>Investment in Subsidiary Companies</t>
  </si>
  <si>
    <t>Amounts owing by group companies</t>
  </si>
  <si>
    <t>Trade receivables</t>
  </si>
  <si>
    <t>Other Investments</t>
  </si>
  <si>
    <t>Tax liabilities</t>
  </si>
  <si>
    <t>Other receivables and prepaid expenses</t>
  </si>
  <si>
    <t>PLENITUDE BERHAD</t>
  </si>
  <si>
    <t>Investment Properties</t>
  </si>
  <si>
    <t>Land Held for future Development</t>
  </si>
  <si>
    <t>Property Development Project</t>
  </si>
  <si>
    <t>Term Loan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</si>
  <si>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</si>
  <si>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</si>
  <si>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</si>
  <si>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</si>
  <si>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</si>
  <si>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SUMMARY OF KEY FINANCIAL INFORMATION</t>
  </si>
  <si>
    <t>1.</t>
  </si>
  <si>
    <t>2.</t>
  </si>
  <si>
    <t>Profit/ (loss) before tax</t>
  </si>
  <si>
    <t>3.</t>
  </si>
  <si>
    <t>4.</t>
  </si>
  <si>
    <t>5.</t>
  </si>
  <si>
    <t>6.</t>
  </si>
  <si>
    <t>INDIVIDUAL PERIOD</t>
  </si>
  <si>
    <t>CURRENT YEAR</t>
  </si>
  <si>
    <t>CUMULATIVE PERIOD</t>
  </si>
  <si>
    <t>TO DATE</t>
  </si>
  <si>
    <t>and minority interest</t>
  </si>
  <si>
    <t>Profit/ (loss) after tax</t>
  </si>
  <si>
    <t>for the period</t>
  </si>
  <si>
    <t xml:space="preserve">Net Profit/ (loss) </t>
  </si>
  <si>
    <t>per share (sen)</t>
  </si>
  <si>
    <t>Basic earnings/ (loss)</t>
  </si>
  <si>
    <t>Dividend per share</t>
  </si>
  <si>
    <t>(sen)</t>
  </si>
  <si>
    <t>7.</t>
  </si>
  <si>
    <t>Net tangible assets</t>
  </si>
  <si>
    <t>per share (RM)</t>
  </si>
  <si>
    <t>PRECEDING YEAR</t>
  </si>
  <si>
    <t>Capital Reserve on Consolidation</t>
  </si>
  <si>
    <t>Consolidation</t>
  </si>
  <si>
    <t>Reserve on</t>
  </si>
  <si>
    <t>Proceed from disposal of PPE</t>
  </si>
  <si>
    <t>Dividend Paid</t>
  </si>
  <si>
    <t>30/06/2003</t>
  </si>
  <si>
    <t xml:space="preserve">(The Condensed Consolidated Balance Sheet should be read in conjunction with the Audited Financial </t>
  </si>
  <si>
    <t xml:space="preserve">  Statements for the year ended 30 June 2003)</t>
  </si>
  <si>
    <t>(The Condensed Consolidated Income Statements should be read in conjunction with the Audited Financial Statements for the year ended 30 June 2003)</t>
  </si>
  <si>
    <t>AS AT</t>
  </si>
  <si>
    <t xml:space="preserve"> </t>
  </si>
  <si>
    <t>30TH JUNE 2004</t>
  </si>
  <si>
    <t>30/06/2004</t>
  </si>
  <si>
    <t>FORTH QUARTER</t>
  </si>
  <si>
    <t>12 months</t>
  </si>
  <si>
    <t>Cash and cash equivalent at 30th June</t>
  </si>
  <si>
    <t>Balance at 30.06.2004</t>
  </si>
  <si>
    <t>Balance at 1.07.2002</t>
  </si>
  <si>
    <t>Arising from acquisition of</t>
  </si>
  <si>
    <t>Balance at 30.06.2003</t>
  </si>
  <si>
    <t>IPO proceeds net off listing expenses incurred</t>
  </si>
  <si>
    <t>Cash &amp; cash equivalent arising from the acquisition</t>
  </si>
  <si>
    <t xml:space="preserve">      of subsidiary companies</t>
  </si>
  <si>
    <t xml:space="preserve">   subsidiary companies</t>
  </si>
  <si>
    <t>Other financing activities</t>
  </si>
  <si>
    <t>N/A</t>
  </si>
  <si>
    <t xml:space="preserve"> Statements for the year ended 30 June 2003)</t>
  </si>
  <si>
    <t>FOR THE FINANCIAL YEAR ENDED 30TH JUNE 2004</t>
  </si>
  <si>
    <t>FOR THE YEAR ENDED 30TH JUNE 2004</t>
  </si>
  <si>
    <t>(The figures have not been audited)</t>
  </si>
  <si>
    <t>(The Condensed Consolidated Cash Flow Statement should be read in conjunction with the Audited Financial</t>
  </si>
  <si>
    <t>Net cash generated from/(used in) operating activities</t>
  </si>
  <si>
    <t>Net profit for the year</t>
  </si>
  <si>
    <t>(The Condensed Consolidated Statement of Changes in Equity should be read in conjunction with the Audited Financial</t>
  </si>
  <si>
    <t>Net cash from investing activities</t>
  </si>
  <si>
    <t>Net cash from financing activities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</si>
</sst>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1" fillId="0" borderId="0" xfId="15" applyNumberFormat="1" applyFont="1" applyFill="1" applyBorder="1" applyAlignment="1">
      <alignment/>
    </xf>
    <xf numFmtId="165" fontId="5" fillId="0" borderId="0" xfId="15" applyNumberFormat="1" applyFont="1" applyFill="1" applyAlignment="1">
      <alignment horizontal="center"/>
    </xf>
    <xf numFmtId="43" fontId="5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65" fontId="4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0" fontId="0" fillId="0" borderId="0" xfId="0" applyFill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ill="1" applyAlignment="1">
      <alignment/>
    </xf>
    <xf numFmtId="165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165" fontId="0" fillId="0" borderId="2" xfId="15" applyNumberForma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3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43" fontId="6" fillId="0" borderId="0" xfId="15" applyFont="1" applyAlignment="1" quotePrefix="1">
      <alignment/>
    </xf>
    <xf numFmtId="43" fontId="6" fillId="0" borderId="0" xfId="15" applyFont="1" applyAlignment="1">
      <alignment/>
    </xf>
    <xf numFmtId="43" fontId="5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 quotePrefix="1">
      <alignment horizontal="center"/>
    </xf>
    <xf numFmtId="14" fontId="5" fillId="0" borderId="0" xfId="0" applyNumberFormat="1" applyFont="1" applyAlignment="1">
      <alignment/>
    </xf>
    <xf numFmtId="14" fontId="6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Fill="1" applyAlignment="1" quotePrefix="1">
      <alignment horizontal="center"/>
    </xf>
    <xf numFmtId="43" fontId="1" fillId="0" borderId="1" xfId="15" applyFont="1" applyBorder="1" applyAlignment="1">
      <alignment horizontal="center"/>
    </xf>
    <xf numFmtId="165" fontId="0" fillId="0" borderId="0" xfId="15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C28">
      <selection activeCell="C17" sqref="C17"/>
    </sheetView>
  </sheetViews>
  <sheetFormatPr defaultColWidth="9.140625" defaultRowHeight="12.75"/>
  <cols>
    <col min="1" max="1" width="3.140625" style="24" customWidth="1"/>
    <col min="2" max="2" width="18.7109375" style="24" customWidth="1"/>
    <col min="3" max="3" width="16.57421875" style="7" customWidth="1"/>
    <col min="4" max="4" width="17.28125" style="7" customWidth="1"/>
    <col min="5" max="5" width="1.8515625" style="7" customWidth="1"/>
    <col min="6" max="6" width="17.140625" style="7" customWidth="1"/>
    <col min="7" max="7" width="17.7109375" style="7" customWidth="1"/>
    <col min="8" max="16384" width="9.140625" style="7" customWidth="1"/>
  </cols>
  <sheetData>
    <row r="1" spans="1:7" ht="20.25">
      <c r="A1" s="69" t="s">
        <v>106</v>
      </c>
      <c r="B1" s="69"/>
      <c r="C1" s="69"/>
      <c r="D1" s="69"/>
      <c r="E1" s="69"/>
      <c r="F1" s="69"/>
      <c r="G1" s="69"/>
    </row>
    <row r="2" spans="1:7" ht="12.75">
      <c r="A2" s="52"/>
      <c r="B2" s="52"/>
      <c r="C2" s="52"/>
      <c r="D2" s="52"/>
      <c r="E2" s="52"/>
      <c r="F2" s="52"/>
      <c r="G2" s="52"/>
    </row>
    <row r="3" spans="1:7" s="54" customFormat="1" ht="15.75">
      <c r="A3" s="70" t="s">
        <v>116</v>
      </c>
      <c r="B3" s="70"/>
      <c r="C3" s="70"/>
      <c r="D3" s="70"/>
      <c r="E3" s="70"/>
      <c r="F3" s="70"/>
      <c r="G3" s="70"/>
    </row>
    <row r="4" spans="1:7" s="54" customFormat="1" ht="15.75">
      <c r="A4" s="70" t="s">
        <v>151</v>
      </c>
      <c r="B4" s="70"/>
      <c r="C4" s="70"/>
      <c r="D4" s="70"/>
      <c r="E4" s="70"/>
      <c r="F4" s="70"/>
      <c r="G4" s="70"/>
    </row>
    <row r="5" spans="1:7" s="54" customFormat="1" ht="15.75">
      <c r="A5" s="53"/>
      <c r="B5" s="53"/>
      <c r="C5" s="53"/>
      <c r="D5" s="53"/>
      <c r="E5" s="53"/>
      <c r="F5" s="53"/>
      <c r="G5" s="53"/>
    </row>
    <row r="6" spans="1:7" s="54" customFormat="1" ht="15.75">
      <c r="A6" s="53"/>
      <c r="B6" s="53"/>
      <c r="C6" s="53"/>
      <c r="D6" s="53"/>
      <c r="E6" s="53"/>
      <c r="F6" s="53"/>
      <c r="G6" s="53"/>
    </row>
    <row r="7" spans="3:7" s="24" customFormat="1" ht="12.75">
      <c r="C7" s="68" t="s">
        <v>124</v>
      </c>
      <c r="D7" s="68"/>
      <c r="E7" s="52"/>
      <c r="F7" s="68" t="s">
        <v>126</v>
      </c>
      <c r="G7" s="68"/>
    </row>
    <row r="8" spans="3:7" s="24" customFormat="1" ht="12.75">
      <c r="C8" s="52" t="s">
        <v>125</v>
      </c>
      <c r="D8" s="52" t="s">
        <v>139</v>
      </c>
      <c r="E8" s="52"/>
      <c r="F8" s="52" t="s">
        <v>125</v>
      </c>
      <c r="G8" s="52" t="s">
        <v>139</v>
      </c>
    </row>
    <row r="9" spans="3:7" s="24" customFormat="1" ht="12.75">
      <c r="C9" s="52" t="s">
        <v>6</v>
      </c>
      <c r="D9" s="52" t="s">
        <v>32</v>
      </c>
      <c r="E9" s="52"/>
      <c r="F9" s="52" t="s">
        <v>127</v>
      </c>
      <c r="G9" s="52" t="s">
        <v>32</v>
      </c>
    </row>
    <row r="10" spans="3:7" s="24" customFormat="1" ht="12.75">
      <c r="C10" s="52"/>
      <c r="D10" s="52" t="s">
        <v>6</v>
      </c>
      <c r="E10" s="52"/>
      <c r="F10" s="52"/>
      <c r="G10" s="52" t="s">
        <v>33</v>
      </c>
    </row>
    <row r="11" spans="3:7" s="24" customFormat="1" ht="12.75">
      <c r="C11" s="63" t="s">
        <v>152</v>
      </c>
      <c r="D11" s="63" t="s">
        <v>145</v>
      </c>
      <c r="E11" s="55"/>
      <c r="F11" s="63" t="s">
        <v>152</v>
      </c>
      <c r="G11" s="63" t="s">
        <v>145</v>
      </c>
    </row>
    <row r="12" spans="3:5" s="24" customFormat="1" ht="12.75">
      <c r="C12" s="52"/>
      <c r="D12" s="52"/>
      <c r="E12" s="52"/>
    </row>
    <row r="13" spans="3:7" s="24" customFormat="1" ht="12.75">
      <c r="C13" s="52" t="s">
        <v>7</v>
      </c>
      <c r="D13" s="52" t="s">
        <v>7</v>
      </c>
      <c r="E13" s="52"/>
      <c r="F13" s="52" t="s">
        <v>7</v>
      </c>
      <c r="G13" s="52" t="s">
        <v>7</v>
      </c>
    </row>
    <row r="14" spans="3:7" ht="12.75">
      <c r="C14" s="8"/>
      <c r="D14" s="8"/>
      <c r="E14" s="8"/>
      <c r="F14" s="8"/>
      <c r="G14" s="8"/>
    </row>
    <row r="15" spans="1:7" ht="12.75">
      <c r="A15" s="56" t="s">
        <v>117</v>
      </c>
      <c r="B15" s="24" t="s">
        <v>34</v>
      </c>
      <c r="C15" s="25">
        <v>75411</v>
      </c>
      <c r="D15" s="25">
        <f>Income!D16</f>
        <v>0</v>
      </c>
      <c r="E15" s="25"/>
      <c r="F15" s="25">
        <v>174611</v>
      </c>
      <c r="G15" s="25">
        <f>Income!H16</f>
        <v>146107</v>
      </c>
    </row>
    <row r="16" spans="3:7" ht="12.75">
      <c r="C16" s="25"/>
      <c r="D16" s="25"/>
      <c r="E16" s="25"/>
      <c r="F16" s="25"/>
      <c r="G16" s="25"/>
    </row>
    <row r="17" spans="1:7" ht="12.75">
      <c r="A17" s="56" t="s">
        <v>118</v>
      </c>
      <c r="B17" s="24" t="s">
        <v>119</v>
      </c>
      <c r="C17" s="25">
        <v>36094</v>
      </c>
      <c r="D17" s="25">
        <f>Income!D29</f>
        <v>0</v>
      </c>
      <c r="E17" s="25"/>
      <c r="F17" s="25">
        <v>66629</v>
      </c>
      <c r="G17" s="25">
        <f>Income!H29</f>
        <v>40027</v>
      </c>
    </row>
    <row r="18" spans="3:7" ht="12.75">
      <c r="C18" s="25"/>
      <c r="D18" s="25"/>
      <c r="E18" s="25"/>
      <c r="F18" s="25"/>
      <c r="G18" s="25"/>
    </row>
    <row r="19" spans="1:7" ht="12.75">
      <c r="A19" s="56" t="s">
        <v>120</v>
      </c>
      <c r="B19" s="24" t="s">
        <v>129</v>
      </c>
      <c r="C19" s="25">
        <v>24798</v>
      </c>
      <c r="D19" s="25">
        <f>Income!D35</f>
        <v>0</v>
      </c>
      <c r="E19" s="25"/>
      <c r="F19" s="25">
        <v>47527</v>
      </c>
      <c r="G19" s="25">
        <f>Income!H35</f>
        <v>27874</v>
      </c>
    </row>
    <row r="20" spans="1:7" ht="12.75">
      <c r="A20" s="56"/>
      <c r="B20" s="24" t="s">
        <v>128</v>
      </c>
      <c r="C20" s="25"/>
      <c r="D20" s="25"/>
      <c r="E20" s="25"/>
      <c r="F20" s="25"/>
      <c r="G20" s="25"/>
    </row>
    <row r="21" spans="3:7" ht="12.75">
      <c r="C21" s="25"/>
      <c r="D21" s="25"/>
      <c r="E21" s="25"/>
      <c r="F21" s="25"/>
      <c r="G21" s="25"/>
    </row>
    <row r="22" spans="1:7" ht="12.75">
      <c r="A22" s="56" t="s">
        <v>121</v>
      </c>
      <c r="B22" s="24" t="s">
        <v>131</v>
      </c>
      <c r="C22" s="25">
        <v>24798</v>
      </c>
      <c r="D22" s="25">
        <f>Income!D35</f>
        <v>0</v>
      </c>
      <c r="E22" s="25"/>
      <c r="F22" s="25">
        <v>47527</v>
      </c>
      <c r="G22" s="25">
        <f>Income!H35</f>
        <v>27874</v>
      </c>
    </row>
    <row r="23" spans="2:7" ht="12.75">
      <c r="B23" s="24" t="s">
        <v>130</v>
      </c>
      <c r="C23" s="25"/>
      <c r="D23" s="25"/>
      <c r="E23" s="25"/>
      <c r="F23" s="25"/>
      <c r="G23" s="25"/>
    </row>
    <row r="24" spans="3:7" ht="12.75">
      <c r="C24" s="25"/>
      <c r="D24" s="25"/>
      <c r="E24" s="25"/>
      <c r="F24" s="25"/>
      <c r="G24" s="25"/>
    </row>
    <row r="25" spans="1:7" s="28" customFormat="1" ht="12.75">
      <c r="A25" s="57" t="s">
        <v>122</v>
      </c>
      <c r="B25" s="58" t="s">
        <v>133</v>
      </c>
      <c r="C25" s="59">
        <v>18.37</v>
      </c>
      <c r="D25" s="59">
        <f>Income!D38*100</f>
        <v>0</v>
      </c>
      <c r="E25" s="59"/>
      <c r="F25" s="59">
        <v>38.85</v>
      </c>
      <c r="G25" s="59">
        <v>28.62</v>
      </c>
    </row>
    <row r="26" spans="2:7" ht="12.75">
      <c r="B26" s="24" t="s">
        <v>132</v>
      </c>
      <c r="C26" s="59"/>
      <c r="D26" s="59"/>
      <c r="E26" s="59"/>
      <c r="F26" s="59"/>
      <c r="G26" s="59"/>
    </row>
    <row r="27" spans="3:7" ht="12.75">
      <c r="C27" s="59"/>
      <c r="D27" s="59"/>
      <c r="E27" s="59"/>
      <c r="F27" s="59"/>
      <c r="G27" s="59"/>
    </row>
    <row r="28" spans="1:7" ht="12.75">
      <c r="A28" s="56" t="s">
        <v>123</v>
      </c>
      <c r="B28" s="24" t="s">
        <v>134</v>
      </c>
      <c r="C28" s="59">
        <v>3</v>
      </c>
      <c r="D28" s="59">
        <v>0</v>
      </c>
      <c r="E28" s="59"/>
      <c r="F28" s="59">
        <v>3</v>
      </c>
      <c r="G28" s="59">
        <v>0</v>
      </c>
    </row>
    <row r="29" spans="2:7" ht="12.75">
      <c r="B29" s="24" t="s">
        <v>135</v>
      </c>
      <c r="C29" s="25"/>
      <c r="D29" s="25"/>
      <c r="E29" s="25"/>
      <c r="F29" s="25"/>
      <c r="G29" s="25"/>
    </row>
    <row r="32" spans="6:7" ht="12.75">
      <c r="F32" s="52" t="s">
        <v>3</v>
      </c>
      <c r="G32" s="52" t="s">
        <v>149</v>
      </c>
    </row>
    <row r="33" spans="6:7" ht="12.75">
      <c r="F33" s="52" t="s">
        <v>4</v>
      </c>
      <c r="G33" s="52" t="s">
        <v>8</v>
      </c>
    </row>
    <row r="34" spans="6:7" ht="12.75">
      <c r="F34" s="52" t="s">
        <v>28</v>
      </c>
      <c r="G34" s="52" t="s">
        <v>9</v>
      </c>
    </row>
    <row r="35" spans="6:7" ht="12.75">
      <c r="F35" s="52" t="s">
        <v>6</v>
      </c>
      <c r="G35" s="52" t="s">
        <v>10</v>
      </c>
    </row>
    <row r="36" spans="6:7" ht="12.75">
      <c r="F36" s="63" t="s">
        <v>152</v>
      </c>
      <c r="G36" s="55">
        <v>37802</v>
      </c>
    </row>
    <row r="37" spans="6:7" ht="12.75">
      <c r="F37" s="62"/>
      <c r="G37" s="62"/>
    </row>
    <row r="38" spans="1:7" ht="12.75">
      <c r="A38" s="56" t="s">
        <v>136</v>
      </c>
      <c r="B38" s="24" t="s">
        <v>137</v>
      </c>
      <c r="C38" s="28" t="s">
        <v>150</v>
      </c>
      <c r="D38" s="28" t="s">
        <v>150</v>
      </c>
      <c r="E38" s="28"/>
      <c r="F38" s="28">
        <v>2.82</v>
      </c>
      <c r="G38" s="28">
        <v>2.81</v>
      </c>
    </row>
    <row r="39" ht="12.75">
      <c r="B39" s="24" t="s">
        <v>138</v>
      </c>
    </row>
  </sheetData>
  <mergeCells count="5">
    <mergeCell ref="F7:G7"/>
    <mergeCell ref="C7:D7"/>
    <mergeCell ref="A1:G1"/>
    <mergeCell ref="A3:G3"/>
    <mergeCell ref="A4:G4"/>
  </mergeCells>
  <printOptions horizontalCentered="1"/>
  <pageMargins left="0.5" right="0.5" top="1" bottom="1" header="0.5" footer="0.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6" sqref="A6"/>
    </sheetView>
  </sheetViews>
  <sheetFormatPr defaultColWidth="9.140625" defaultRowHeight="12.75"/>
  <cols>
    <col min="1" max="1" width="6.421875" style="35" customWidth="1"/>
    <col min="2" max="2" width="40.8515625" style="35" customWidth="1"/>
    <col min="3" max="3" width="12.8515625" style="29" customWidth="1"/>
    <col min="4" max="4" width="4.00390625" style="34" customWidth="1"/>
    <col min="5" max="5" width="12.8515625" style="29" customWidth="1"/>
    <col min="6" max="16384" width="9.140625" style="32" customWidth="1"/>
  </cols>
  <sheetData>
    <row r="1" spans="1:5" ht="12">
      <c r="A1" s="71" t="s">
        <v>82</v>
      </c>
      <c r="B1" s="71"/>
      <c r="C1" s="71"/>
      <c r="D1" s="71"/>
      <c r="E1" s="71"/>
    </row>
    <row r="2" spans="1:5" ht="12">
      <c r="A2" s="71" t="s">
        <v>83</v>
      </c>
      <c r="B2" s="71"/>
      <c r="C2" s="71"/>
      <c r="D2" s="71"/>
      <c r="E2" s="71"/>
    </row>
    <row r="3" spans="1:5" ht="12">
      <c r="A3" s="71" t="s">
        <v>0</v>
      </c>
      <c r="B3" s="71"/>
      <c r="C3" s="71"/>
      <c r="D3" s="71"/>
      <c r="E3" s="71"/>
    </row>
    <row r="4" spans="1:5" ht="12">
      <c r="A4" s="71" t="s">
        <v>23</v>
      </c>
      <c r="B4" s="71"/>
      <c r="C4" s="71"/>
      <c r="D4" s="71"/>
      <c r="E4" s="71"/>
    </row>
    <row r="5" spans="1:5" ht="12">
      <c r="A5" s="71" t="s">
        <v>167</v>
      </c>
      <c r="B5" s="71"/>
      <c r="C5" s="71"/>
      <c r="D5" s="71"/>
      <c r="E5" s="71"/>
    </row>
    <row r="6" spans="1:4" ht="12">
      <c r="A6" s="23"/>
      <c r="B6" s="23"/>
      <c r="C6" s="13"/>
      <c r="D6" s="18"/>
    </row>
    <row r="7" spans="1:5" ht="12">
      <c r="A7" s="23"/>
      <c r="B7" s="23"/>
      <c r="C7" s="17" t="s">
        <v>1</v>
      </c>
      <c r="D7" s="60"/>
      <c r="E7" s="17" t="s">
        <v>2</v>
      </c>
    </row>
    <row r="8" spans="1:5" ht="12">
      <c r="A8" s="23"/>
      <c r="B8" s="23"/>
      <c r="C8" s="17" t="s">
        <v>3</v>
      </c>
      <c r="D8" s="60"/>
      <c r="E8" s="17" t="s">
        <v>3</v>
      </c>
    </row>
    <row r="9" spans="1:5" ht="12">
      <c r="A9" s="23"/>
      <c r="B9" s="23"/>
      <c r="C9" s="17" t="s">
        <v>4</v>
      </c>
      <c r="D9" s="60"/>
      <c r="E9" s="17" t="s">
        <v>8</v>
      </c>
    </row>
    <row r="10" spans="1:5" ht="12">
      <c r="A10" s="23"/>
      <c r="B10" s="23"/>
      <c r="C10" s="17" t="s">
        <v>5</v>
      </c>
      <c r="D10" s="60"/>
      <c r="E10" s="17" t="s">
        <v>9</v>
      </c>
    </row>
    <row r="11" spans="1:5" ht="12">
      <c r="A11" s="23"/>
      <c r="B11" s="23"/>
      <c r="C11" s="17" t="s">
        <v>6</v>
      </c>
      <c r="D11" s="60"/>
      <c r="E11" s="17" t="s">
        <v>10</v>
      </c>
    </row>
    <row r="12" spans="1:5" ht="12">
      <c r="A12" s="23"/>
      <c r="B12" s="23"/>
      <c r="C12" s="21" t="s">
        <v>152</v>
      </c>
      <c r="D12" s="61"/>
      <c r="E12" s="21" t="s">
        <v>145</v>
      </c>
    </row>
    <row r="13" spans="1:5" ht="12">
      <c r="A13" s="23"/>
      <c r="B13" s="23"/>
      <c r="C13" s="17" t="s">
        <v>7</v>
      </c>
      <c r="D13" s="60"/>
      <c r="E13" s="17" t="s">
        <v>7</v>
      </c>
    </row>
    <row r="14" spans="1:5" ht="12">
      <c r="A14" s="23"/>
      <c r="B14" s="23"/>
      <c r="C14" s="33"/>
      <c r="D14" s="33"/>
      <c r="E14" s="33"/>
    </row>
    <row r="15" spans="1:5" ht="12">
      <c r="A15" s="23"/>
      <c r="B15" s="23"/>
      <c r="C15" s="33"/>
      <c r="D15" s="33"/>
      <c r="E15" s="33"/>
    </row>
    <row r="16" spans="1:5" ht="12">
      <c r="A16" s="23" t="s">
        <v>11</v>
      </c>
      <c r="B16" s="23"/>
      <c r="C16" s="18">
        <v>2747</v>
      </c>
      <c r="D16" s="18"/>
      <c r="E16" s="29">
        <v>2734</v>
      </c>
    </row>
    <row r="17" spans="1:5" ht="12">
      <c r="A17" s="23" t="s">
        <v>108</v>
      </c>
      <c r="B17" s="23"/>
      <c r="C17" s="18">
        <v>53136</v>
      </c>
      <c r="D17" s="18"/>
      <c r="E17" s="29">
        <v>54267</v>
      </c>
    </row>
    <row r="18" spans="1:5" ht="12" hidden="1">
      <c r="A18" s="23" t="s">
        <v>100</v>
      </c>
      <c r="B18" s="23"/>
      <c r="C18" s="18"/>
      <c r="D18" s="18"/>
      <c r="E18" s="29">
        <v>0</v>
      </c>
    </row>
    <row r="19" spans="1:5" ht="12">
      <c r="A19" s="23" t="s">
        <v>107</v>
      </c>
      <c r="B19" s="23"/>
      <c r="C19" s="18">
        <v>19154</v>
      </c>
      <c r="D19" s="18"/>
      <c r="E19" s="29">
        <v>19154</v>
      </c>
    </row>
    <row r="20" spans="1:5" ht="12">
      <c r="A20" s="23" t="s">
        <v>103</v>
      </c>
      <c r="B20" s="23"/>
      <c r="C20" s="18">
        <v>25</v>
      </c>
      <c r="D20" s="18"/>
      <c r="E20" s="29">
        <v>20</v>
      </c>
    </row>
    <row r="21" spans="1:4" ht="12">
      <c r="A21" s="23" t="s">
        <v>12</v>
      </c>
      <c r="B21" s="23"/>
      <c r="C21" s="18"/>
      <c r="D21" s="18"/>
    </row>
    <row r="22" spans="1:5" ht="12">
      <c r="A22" s="23"/>
      <c r="B22" s="23" t="s">
        <v>109</v>
      </c>
      <c r="C22" s="18">
        <v>250658</v>
      </c>
      <c r="D22" s="18"/>
      <c r="E22" s="29">
        <v>247438</v>
      </c>
    </row>
    <row r="23" spans="1:5" ht="12">
      <c r="A23" s="23"/>
      <c r="B23" s="23" t="s">
        <v>13</v>
      </c>
      <c r="C23" s="18">
        <v>1523</v>
      </c>
      <c r="D23" s="18"/>
      <c r="E23" s="29">
        <v>1499</v>
      </c>
    </row>
    <row r="24" spans="1:5" ht="12">
      <c r="A24" s="23"/>
      <c r="B24" s="23" t="s">
        <v>102</v>
      </c>
      <c r="C24" s="18">
        <v>80751</v>
      </c>
      <c r="D24" s="18"/>
      <c r="E24" s="29">
        <v>44682</v>
      </c>
    </row>
    <row r="25" spans="1:5" ht="12">
      <c r="A25" s="23"/>
      <c r="B25" s="23" t="s">
        <v>105</v>
      </c>
      <c r="C25" s="18">
        <v>7436</v>
      </c>
      <c r="D25" s="18"/>
      <c r="E25" s="29">
        <v>2262</v>
      </c>
    </row>
    <row r="26" spans="1:5" s="35" customFormat="1" ht="12" hidden="1">
      <c r="A26" s="23"/>
      <c r="B26" s="23" t="s">
        <v>101</v>
      </c>
      <c r="C26" s="26"/>
      <c r="D26" s="26"/>
      <c r="E26" s="30">
        <v>0.04800000000250293</v>
      </c>
    </row>
    <row r="27" spans="1:5" ht="12">
      <c r="A27" s="23"/>
      <c r="B27" s="23" t="s">
        <v>97</v>
      </c>
      <c r="C27" s="14">
        <v>108534</v>
      </c>
      <c r="D27" s="18"/>
      <c r="E27" s="31">
        <v>43304</v>
      </c>
    </row>
    <row r="28" spans="1:5" ht="12">
      <c r="A28" s="23"/>
      <c r="B28" s="23"/>
      <c r="C28" s="15">
        <f>SUM(C22:C27)</f>
        <v>448902</v>
      </c>
      <c r="D28" s="18"/>
      <c r="E28" s="15">
        <f>SUM(E22:E27)</f>
        <v>339185.048</v>
      </c>
    </row>
    <row r="29" spans="1:4" ht="12">
      <c r="A29" s="23"/>
      <c r="B29" s="23"/>
      <c r="C29" s="18"/>
      <c r="D29" s="18"/>
    </row>
    <row r="30" spans="1:4" ht="12">
      <c r="A30" s="23" t="s">
        <v>15</v>
      </c>
      <c r="B30" s="23"/>
      <c r="C30" s="18"/>
      <c r="D30" s="18"/>
    </row>
    <row r="31" spans="1:5" ht="12">
      <c r="A31" s="23"/>
      <c r="B31" s="23" t="s">
        <v>16</v>
      </c>
      <c r="C31" s="18">
        <v>118878</v>
      </c>
      <c r="D31" s="18"/>
      <c r="E31" s="29">
        <v>95676</v>
      </c>
    </row>
    <row r="32" spans="1:5" s="35" customFormat="1" ht="12" hidden="1">
      <c r="A32" s="23"/>
      <c r="B32" s="23" t="s">
        <v>95</v>
      </c>
      <c r="C32" s="26"/>
      <c r="D32" s="26"/>
      <c r="E32" s="30">
        <v>0</v>
      </c>
    </row>
    <row r="33" spans="1:5" ht="12">
      <c r="A33" s="23"/>
      <c r="B33" s="23" t="s">
        <v>110</v>
      </c>
      <c r="C33" s="18">
        <v>664</v>
      </c>
      <c r="D33" s="18"/>
      <c r="E33" s="29">
        <v>2000</v>
      </c>
    </row>
    <row r="34" spans="1:5" ht="12">
      <c r="A34" s="23"/>
      <c r="B34" s="23" t="s">
        <v>24</v>
      </c>
      <c r="C34" s="18">
        <v>18911</v>
      </c>
      <c r="D34" s="18"/>
      <c r="E34" s="29">
        <v>13980</v>
      </c>
    </row>
    <row r="35" spans="1:5" ht="12" hidden="1">
      <c r="A35" s="23"/>
      <c r="B35" s="23" t="s">
        <v>96</v>
      </c>
      <c r="C35" s="18"/>
      <c r="D35" s="18"/>
      <c r="E35" s="29">
        <v>0</v>
      </c>
    </row>
    <row r="36" spans="1:5" ht="12">
      <c r="A36" s="23"/>
      <c r="B36" s="23" t="s">
        <v>104</v>
      </c>
      <c r="C36" s="14">
        <v>4489</v>
      </c>
      <c r="D36" s="18"/>
      <c r="E36" s="29">
        <v>2586</v>
      </c>
    </row>
    <row r="37" spans="1:5" ht="12">
      <c r="A37" s="23"/>
      <c r="B37" s="23"/>
      <c r="C37" s="15">
        <f>SUM(C31:C36)</f>
        <v>142942</v>
      </c>
      <c r="D37" s="18"/>
      <c r="E37" s="15">
        <f>SUM(E31:E36)</f>
        <v>114242</v>
      </c>
    </row>
    <row r="38" spans="1:5" ht="12">
      <c r="A38" s="23" t="s">
        <v>84</v>
      </c>
      <c r="B38" s="23"/>
      <c r="C38" s="14">
        <f>+C28-C37</f>
        <v>305960</v>
      </c>
      <c r="D38" s="18"/>
      <c r="E38" s="14">
        <f>+E28-E37</f>
        <v>224943.048</v>
      </c>
    </row>
    <row r="39" spans="1:5" ht="12.75" thickBot="1">
      <c r="A39" s="23"/>
      <c r="B39" s="23"/>
      <c r="C39" s="16">
        <f>SUM(C16:C20)+C38</f>
        <v>381022</v>
      </c>
      <c r="D39" s="18"/>
      <c r="E39" s="16">
        <f>SUM(E16:E20)+E38</f>
        <v>301118.048</v>
      </c>
    </row>
    <row r="40" spans="1:4" ht="12.75" thickTop="1">
      <c r="A40" s="23"/>
      <c r="B40" s="23"/>
      <c r="C40" s="18"/>
      <c r="D40" s="18"/>
    </row>
    <row r="41" spans="1:4" ht="12">
      <c r="A41" s="23" t="s">
        <v>25</v>
      </c>
      <c r="B41" s="23"/>
      <c r="C41" s="18"/>
      <c r="D41" s="18"/>
    </row>
    <row r="42" spans="1:5" ht="12">
      <c r="A42" s="23" t="s">
        <v>17</v>
      </c>
      <c r="B42" s="23"/>
      <c r="C42" s="18">
        <v>135000</v>
      </c>
      <c r="D42" s="18"/>
      <c r="E42" s="29">
        <v>101250</v>
      </c>
    </row>
    <row r="43" spans="1:4" ht="12">
      <c r="A43" s="23" t="s">
        <v>18</v>
      </c>
      <c r="B43" s="23"/>
      <c r="C43" s="18"/>
      <c r="D43" s="18"/>
    </row>
    <row r="44" spans="1:5" ht="12">
      <c r="A44" s="23"/>
      <c r="B44" s="23" t="s">
        <v>19</v>
      </c>
      <c r="C44" s="18">
        <v>17590</v>
      </c>
      <c r="D44" s="18"/>
      <c r="E44" s="29">
        <v>0</v>
      </c>
    </row>
    <row r="45" spans="1:5" ht="12">
      <c r="A45" s="23"/>
      <c r="B45" s="23" t="s">
        <v>140</v>
      </c>
      <c r="C45" s="18">
        <v>156052</v>
      </c>
      <c r="D45" s="18"/>
      <c r="E45" s="29">
        <v>156052</v>
      </c>
    </row>
    <row r="46" spans="1:5" ht="12">
      <c r="A46" s="23"/>
      <c r="B46" s="23" t="s">
        <v>20</v>
      </c>
      <c r="C46" s="18">
        <v>0</v>
      </c>
      <c r="D46" s="18"/>
      <c r="E46" s="29">
        <v>0</v>
      </c>
    </row>
    <row r="47" spans="1:5" ht="12">
      <c r="A47" s="23"/>
      <c r="B47" s="23" t="s">
        <v>78</v>
      </c>
      <c r="C47" s="14">
        <v>72242</v>
      </c>
      <c r="D47" s="18"/>
      <c r="E47" s="31">
        <v>27631</v>
      </c>
    </row>
    <row r="48" spans="1:5" ht="12">
      <c r="A48" s="23" t="s">
        <v>21</v>
      </c>
      <c r="B48" s="23"/>
      <c r="C48" s="18">
        <f>SUM(C42:C47)</f>
        <v>380884</v>
      </c>
      <c r="D48" s="18"/>
      <c r="E48" s="18">
        <f>SUM(E42:E47)</f>
        <v>284933</v>
      </c>
    </row>
    <row r="49" spans="1:5" ht="12">
      <c r="A49" s="23" t="s">
        <v>110</v>
      </c>
      <c r="B49" s="23"/>
      <c r="C49" s="18">
        <v>0</v>
      </c>
      <c r="D49" s="18"/>
      <c r="E49" s="29">
        <v>16000</v>
      </c>
    </row>
    <row r="50" spans="1:5" ht="12">
      <c r="A50" s="23" t="s">
        <v>111</v>
      </c>
      <c r="B50" s="23"/>
      <c r="C50" s="18">
        <v>138</v>
      </c>
      <c r="D50" s="18"/>
      <c r="E50" s="29">
        <v>185</v>
      </c>
    </row>
    <row r="51" spans="1:5" ht="12.75" thickBot="1">
      <c r="A51" s="23"/>
      <c r="B51" s="23"/>
      <c r="C51" s="16">
        <f>+SUM(C48:C50)</f>
        <v>381022</v>
      </c>
      <c r="D51" s="18"/>
      <c r="E51" s="16">
        <f>+SUM(E48:E50)</f>
        <v>301118</v>
      </c>
    </row>
    <row r="52" spans="1:5" ht="12.75" thickTop="1">
      <c r="A52" s="23"/>
      <c r="B52" s="23"/>
      <c r="C52" s="18"/>
      <c r="D52" s="18"/>
      <c r="E52" s="13"/>
    </row>
    <row r="53" spans="1:5" s="36" customFormat="1" ht="12.75" thickBot="1">
      <c r="A53" s="38" t="s">
        <v>22</v>
      </c>
      <c r="B53" s="38"/>
      <c r="C53" s="11">
        <f>+C48/135000</f>
        <v>2.821362962962963</v>
      </c>
      <c r="D53" s="22"/>
      <c r="E53" s="11">
        <f>+E48/101250</f>
        <v>2.8141530864197533</v>
      </c>
    </row>
    <row r="54" spans="1:4" ht="12.75" thickTop="1">
      <c r="A54" s="23"/>
      <c r="B54" s="23"/>
      <c r="C54" s="18"/>
      <c r="D54" s="18"/>
    </row>
    <row r="55" spans="1:4" ht="12">
      <c r="A55" s="23"/>
      <c r="B55" s="23"/>
      <c r="C55" s="18"/>
      <c r="D55" s="18"/>
    </row>
    <row r="56" spans="1:4" ht="12">
      <c r="A56" s="23" t="s">
        <v>146</v>
      </c>
      <c r="B56" s="23"/>
      <c r="C56" s="18"/>
      <c r="D56" s="18"/>
    </row>
    <row r="57" spans="1:4" ht="12">
      <c r="A57" s="23" t="s">
        <v>147</v>
      </c>
      <c r="B57" s="23"/>
      <c r="C57" s="18"/>
      <c r="D57" s="18"/>
    </row>
    <row r="58" ht="12">
      <c r="C58" s="34"/>
    </row>
    <row r="59" spans="1:5" s="1" customFormat="1" ht="12" hidden="1">
      <c r="A59" s="23"/>
      <c r="B59" s="23" t="s">
        <v>94</v>
      </c>
      <c r="C59" s="18">
        <f>+C39-C51</f>
        <v>0</v>
      </c>
      <c r="D59" s="18"/>
      <c r="E59" s="13">
        <f>+E39-E51</f>
        <v>0.04800000000977889</v>
      </c>
    </row>
    <row r="60" ht="12">
      <c r="C60" s="34"/>
    </row>
    <row r="61" ht="12">
      <c r="C61" s="34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C25">
      <selection activeCell="I39" sqref="I39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39" customWidth="1"/>
    <col min="4" max="4" width="16.57421875" style="0" customWidth="1"/>
    <col min="5" max="5" width="2.28125" style="39" customWidth="1"/>
    <col min="6" max="6" width="19.421875" style="0" customWidth="1"/>
    <col min="7" max="7" width="2.00390625" style="39" customWidth="1"/>
    <col min="8" max="8" width="20.57421875" style="0" customWidth="1"/>
  </cols>
  <sheetData>
    <row r="1" spans="1:8" ht="12.75">
      <c r="A1" s="72" t="s">
        <v>82</v>
      </c>
      <c r="B1" s="72"/>
      <c r="C1" s="72"/>
      <c r="D1" s="72"/>
      <c r="E1" s="72"/>
      <c r="F1" s="72"/>
      <c r="G1" s="72"/>
      <c r="H1" s="72"/>
    </row>
    <row r="2" spans="1:8" ht="12.75">
      <c r="A2" s="72" t="s">
        <v>83</v>
      </c>
      <c r="B2" s="72"/>
      <c r="C2" s="72"/>
      <c r="D2" s="72"/>
      <c r="E2" s="72"/>
      <c r="F2" s="72"/>
      <c r="G2" s="72"/>
      <c r="H2" s="72"/>
    </row>
    <row r="3" spans="1:8" ht="12.75">
      <c r="A3" s="72" t="s">
        <v>0</v>
      </c>
      <c r="B3" s="72"/>
      <c r="C3" s="72"/>
      <c r="D3" s="72"/>
      <c r="E3" s="72"/>
      <c r="F3" s="72"/>
      <c r="G3" s="72"/>
      <c r="H3" s="72"/>
    </row>
    <row r="4" spans="1:8" ht="12.75">
      <c r="A4" s="72" t="s">
        <v>26</v>
      </c>
      <c r="B4" s="72"/>
      <c r="C4" s="72"/>
      <c r="D4" s="72"/>
      <c r="E4" s="72"/>
      <c r="F4" s="72"/>
      <c r="G4" s="72"/>
      <c r="H4" s="72"/>
    </row>
    <row r="5" spans="1:8" ht="12.75">
      <c r="A5" s="72" t="s">
        <v>168</v>
      </c>
      <c r="B5" s="72"/>
      <c r="C5" s="72"/>
      <c r="D5" s="72"/>
      <c r="E5" s="72"/>
      <c r="F5" s="72"/>
      <c r="G5" s="72"/>
      <c r="H5" s="72"/>
    </row>
    <row r="6" spans="1:8" ht="12.75">
      <c r="A6" s="73" t="s">
        <v>169</v>
      </c>
      <c r="B6" s="73"/>
      <c r="C6" s="73"/>
      <c r="D6" s="73"/>
      <c r="E6" s="73"/>
      <c r="F6" s="73"/>
      <c r="G6" s="73"/>
      <c r="H6" s="73"/>
    </row>
    <row r="7" spans="1:8" ht="12.75">
      <c r="A7" s="1"/>
      <c r="B7" s="5"/>
      <c r="C7" s="5"/>
      <c r="D7" s="5"/>
      <c r="E7" s="5"/>
      <c r="F7" s="5"/>
      <c r="G7" s="5"/>
      <c r="H7" s="1"/>
    </row>
    <row r="8" spans="1:8" ht="12.75">
      <c r="A8" s="1"/>
      <c r="B8" s="2" t="s">
        <v>153</v>
      </c>
      <c r="C8" s="19"/>
      <c r="D8" s="2" t="s">
        <v>153</v>
      </c>
      <c r="E8" s="19"/>
      <c r="F8" s="2" t="s">
        <v>27</v>
      </c>
      <c r="G8" s="19"/>
      <c r="H8" s="2" t="s">
        <v>27</v>
      </c>
    </row>
    <row r="9" spans="1:8" ht="12.75">
      <c r="A9" s="1"/>
      <c r="B9" s="2" t="s">
        <v>28</v>
      </c>
      <c r="C9" s="19"/>
      <c r="D9" s="2" t="s">
        <v>115</v>
      </c>
      <c r="E9" s="19"/>
      <c r="F9" s="2" t="s">
        <v>28</v>
      </c>
      <c r="G9" s="19"/>
      <c r="H9" s="2" t="s">
        <v>115</v>
      </c>
    </row>
    <row r="10" spans="1:8" ht="12.75">
      <c r="A10" s="1"/>
      <c r="B10" s="2" t="s">
        <v>29</v>
      </c>
      <c r="C10" s="19"/>
      <c r="D10" s="2" t="s">
        <v>29</v>
      </c>
      <c r="E10" s="19"/>
      <c r="F10" s="2" t="s">
        <v>29</v>
      </c>
      <c r="G10" s="19"/>
      <c r="H10" s="2" t="s">
        <v>29</v>
      </c>
    </row>
    <row r="11" spans="1:8" ht="12.75">
      <c r="A11" s="1"/>
      <c r="B11" s="2" t="s">
        <v>6</v>
      </c>
      <c r="C11" s="19"/>
      <c r="D11" s="2" t="s">
        <v>32</v>
      </c>
      <c r="E11" s="19"/>
      <c r="F11" s="2" t="s">
        <v>30</v>
      </c>
      <c r="G11" s="19"/>
      <c r="H11" s="2" t="s">
        <v>32</v>
      </c>
    </row>
    <row r="12" spans="1:8" ht="12.75">
      <c r="A12" s="1"/>
      <c r="B12" s="1"/>
      <c r="C12" s="5"/>
      <c r="D12" s="2" t="s">
        <v>6</v>
      </c>
      <c r="E12" s="19"/>
      <c r="F12" s="2" t="s">
        <v>31</v>
      </c>
      <c r="G12" s="19"/>
      <c r="H12" s="2" t="s">
        <v>33</v>
      </c>
    </row>
    <row r="13" spans="1:8" ht="12.75">
      <c r="A13" s="1"/>
      <c r="B13" s="64" t="s">
        <v>152</v>
      </c>
      <c r="C13" s="20"/>
      <c r="D13" s="64" t="s">
        <v>145</v>
      </c>
      <c r="E13" s="20"/>
      <c r="F13" s="64" t="s">
        <v>152</v>
      </c>
      <c r="G13" s="20"/>
      <c r="H13" s="64" t="s">
        <v>145</v>
      </c>
    </row>
    <row r="14" spans="1:8" ht="12.75">
      <c r="A14" s="1"/>
      <c r="B14" s="2" t="s">
        <v>7</v>
      </c>
      <c r="C14" s="19"/>
      <c r="D14" s="2" t="s">
        <v>7</v>
      </c>
      <c r="E14" s="19"/>
      <c r="F14" s="2" t="s">
        <v>7</v>
      </c>
      <c r="G14" s="19"/>
      <c r="H14" s="2" t="s">
        <v>7</v>
      </c>
    </row>
    <row r="15" spans="1:8" ht="12.75" hidden="1">
      <c r="A15" s="1"/>
      <c r="B15" s="9" t="s">
        <v>93</v>
      </c>
      <c r="C15" s="9"/>
      <c r="D15" s="9" t="s">
        <v>93</v>
      </c>
      <c r="E15" s="5"/>
      <c r="F15" s="9" t="s">
        <v>93</v>
      </c>
      <c r="G15" s="9"/>
      <c r="H15" s="9" t="s">
        <v>93</v>
      </c>
    </row>
    <row r="16" spans="1:8" ht="12.75">
      <c r="A16" s="1" t="s">
        <v>34</v>
      </c>
      <c r="B16" s="18">
        <v>75411</v>
      </c>
      <c r="C16" s="18"/>
      <c r="D16" s="18"/>
      <c r="E16" s="18"/>
      <c r="F16" s="18">
        <v>174611</v>
      </c>
      <c r="G16" s="18"/>
      <c r="H16" s="13">
        <v>146107</v>
      </c>
    </row>
    <row r="17" spans="1:8" ht="12.75">
      <c r="A17" s="1"/>
      <c r="B17" s="18"/>
      <c r="C17" s="18"/>
      <c r="D17" s="18"/>
      <c r="E17" s="18"/>
      <c r="F17" s="18"/>
      <c r="G17" s="18"/>
      <c r="H17" s="13"/>
    </row>
    <row r="18" spans="1:8" ht="12.75">
      <c r="A18" s="1" t="s">
        <v>35</v>
      </c>
      <c r="B18" s="14">
        <v>-37163</v>
      </c>
      <c r="C18" s="18"/>
      <c r="D18" s="14"/>
      <c r="E18" s="18"/>
      <c r="F18" s="14">
        <v>-100780</v>
      </c>
      <c r="G18" s="18"/>
      <c r="H18" s="14">
        <v>-99244</v>
      </c>
    </row>
    <row r="19" spans="1:8" ht="12.75">
      <c r="A19" s="1" t="s">
        <v>36</v>
      </c>
      <c r="B19" s="13">
        <f>SUM(B16:B18)</f>
        <v>38248</v>
      </c>
      <c r="C19" s="18"/>
      <c r="D19" s="13">
        <f>SUM(D16:D18)</f>
        <v>0</v>
      </c>
      <c r="E19" s="18"/>
      <c r="F19" s="13">
        <f>SUM(F16:F18)</f>
        <v>73831</v>
      </c>
      <c r="G19" s="18"/>
      <c r="H19" s="13">
        <f>SUM(H16:H18)</f>
        <v>46863</v>
      </c>
    </row>
    <row r="20" spans="1:8" ht="12.75">
      <c r="A20" s="1"/>
      <c r="B20" s="18"/>
      <c r="C20" s="18"/>
      <c r="D20" s="18"/>
      <c r="E20" s="18"/>
      <c r="F20" s="18"/>
      <c r="G20" s="18"/>
      <c r="H20" s="13"/>
    </row>
    <row r="21" spans="1:8" ht="12.75">
      <c r="A21" s="1" t="s">
        <v>37</v>
      </c>
      <c r="B21" s="18">
        <v>553</v>
      </c>
      <c r="C21" s="18"/>
      <c r="D21" s="18"/>
      <c r="E21" s="18"/>
      <c r="F21" s="18">
        <v>1694</v>
      </c>
      <c r="G21" s="18"/>
      <c r="H21" s="13">
        <v>559</v>
      </c>
    </row>
    <row r="22" spans="1:8" ht="12.75">
      <c r="A22" s="1"/>
      <c r="B22" s="18"/>
      <c r="C22" s="18"/>
      <c r="D22" s="18"/>
      <c r="E22" s="18"/>
      <c r="F22" s="18"/>
      <c r="G22" s="18"/>
      <c r="H22" s="13"/>
    </row>
    <row r="23" spans="1:8" ht="12.75">
      <c r="A23" s="1" t="s">
        <v>38</v>
      </c>
      <c r="B23" s="14">
        <v>-3232</v>
      </c>
      <c r="C23" s="18"/>
      <c r="D23" s="14"/>
      <c r="E23" s="18"/>
      <c r="F23" s="14">
        <v>-10160</v>
      </c>
      <c r="G23" s="18"/>
      <c r="H23" s="14">
        <v>-8048</v>
      </c>
    </row>
    <row r="24" spans="1:8" ht="12.75">
      <c r="A24" s="1" t="s">
        <v>39</v>
      </c>
      <c r="B24" s="13">
        <f>SUM(B19:B23)</f>
        <v>35569</v>
      </c>
      <c r="C24" s="18"/>
      <c r="D24" s="13">
        <f>SUM(D19:D23)</f>
        <v>0</v>
      </c>
      <c r="E24" s="18"/>
      <c r="F24" s="13">
        <f>SUM(F19:F23)</f>
        <v>65365</v>
      </c>
      <c r="G24" s="18"/>
      <c r="H24" s="13">
        <f>SUM(H19:H23)</f>
        <v>39374</v>
      </c>
    </row>
    <row r="25" spans="1:8" ht="12.75">
      <c r="A25" s="1"/>
      <c r="B25" s="18"/>
      <c r="C25" s="18"/>
      <c r="D25" s="18"/>
      <c r="E25" s="18"/>
      <c r="F25" s="18"/>
      <c r="G25" s="18"/>
      <c r="H25" s="13"/>
    </row>
    <row r="26" spans="1:8" ht="12.75">
      <c r="A26" s="1" t="s">
        <v>40</v>
      </c>
      <c r="B26" s="18">
        <v>539</v>
      </c>
      <c r="C26" s="18"/>
      <c r="D26" s="18"/>
      <c r="E26" s="18"/>
      <c r="F26" s="18">
        <v>1328</v>
      </c>
      <c r="G26" s="18"/>
      <c r="H26" s="13">
        <v>1543</v>
      </c>
    </row>
    <row r="27" spans="1:8" ht="12.75">
      <c r="A27" s="1"/>
      <c r="B27" s="18"/>
      <c r="C27" s="18"/>
      <c r="D27" s="18"/>
      <c r="E27" s="18"/>
      <c r="F27" s="18"/>
      <c r="G27" s="18"/>
      <c r="H27" s="13"/>
    </row>
    <row r="28" spans="1:8" ht="12.75">
      <c r="A28" s="1" t="s">
        <v>41</v>
      </c>
      <c r="B28" s="14">
        <v>-14</v>
      </c>
      <c r="C28" s="18"/>
      <c r="D28" s="14"/>
      <c r="E28" s="18"/>
      <c r="F28" s="14">
        <v>-64</v>
      </c>
      <c r="G28" s="18"/>
      <c r="H28" s="14">
        <v>-890</v>
      </c>
    </row>
    <row r="29" spans="1:8" ht="12.75">
      <c r="A29" s="1" t="s">
        <v>42</v>
      </c>
      <c r="B29" s="13">
        <f>SUM(B24:B28)</f>
        <v>36094</v>
      </c>
      <c r="C29" s="18"/>
      <c r="D29" s="13">
        <f>SUM(D24:D28)</f>
        <v>0</v>
      </c>
      <c r="E29" s="18"/>
      <c r="F29" s="13">
        <f>SUM(F24:F28)</f>
        <v>66629</v>
      </c>
      <c r="G29" s="18"/>
      <c r="H29" s="13">
        <f>SUM(H24:H28)</f>
        <v>40027</v>
      </c>
    </row>
    <row r="30" spans="1:8" ht="12.75">
      <c r="A30" s="1"/>
      <c r="B30" s="18"/>
      <c r="C30" s="18"/>
      <c r="D30" s="18"/>
      <c r="E30" s="18"/>
      <c r="F30" s="18"/>
      <c r="G30" s="18"/>
      <c r="H30" s="13"/>
    </row>
    <row r="31" spans="1:8" ht="12.75">
      <c r="A31" s="1" t="s">
        <v>43</v>
      </c>
      <c r="B31" s="14">
        <v>-11296</v>
      </c>
      <c r="C31" s="18"/>
      <c r="D31" s="14"/>
      <c r="E31" s="18"/>
      <c r="F31" s="14">
        <v>-19102</v>
      </c>
      <c r="G31" s="18"/>
      <c r="H31" s="14">
        <v>-12153</v>
      </c>
    </row>
    <row r="32" spans="1:8" ht="12.75">
      <c r="A32" s="1" t="s">
        <v>44</v>
      </c>
      <c r="B32" s="13">
        <f>SUM(B29:B31)</f>
        <v>24798</v>
      </c>
      <c r="C32" s="18"/>
      <c r="D32" s="13">
        <f>SUM(D29:D31)</f>
        <v>0</v>
      </c>
      <c r="E32" s="18"/>
      <c r="F32" s="13">
        <f>SUM(F29:F31)</f>
        <v>47527</v>
      </c>
      <c r="G32" s="18"/>
      <c r="H32" s="13">
        <f>SUM(H29:H31)</f>
        <v>27874</v>
      </c>
    </row>
    <row r="33" spans="1:8" ht="12.75">
      <c r="A33" s="1"/>
      <c r="B33" s="18"/>
      <c r="C33" s="18"/>
      <c r="D33" s="18"/>
      <c r="E33" s="18"/>
      <c r="F33" s="18"/>
      <c r="G33" s="18"/>
      <c r="H33" s="13"/>
    </row>
    <row r="34" spans="1:8" ht="12.75">
      <c r="A34" s="1" t="s">
        <v>45</v>
      </c>
      <c r="B34" s="18">
        <v>0</v>
      </c>
      <c r="C34" s="18"/>
      <c r="D34" s="14"/>
      <c r="E34" s="18"/>
      <c r="F34" s="18">
        <f>B34</f>
        <v>0</v>
      </c>
      <c r="G34" s="18"/>
      <c r="H34" s="14"/>
    </row>
    <row r="35" spans="1:8" ht="13.5" thickBot="1">
      <c r="A35" s="1" t="s">
        <v>58</v>
      </c>
      <c r="B35" s="16">
        <f>SUM(B32:B34)</f>
        <v>24798</v>
      </c>
      <c r="C35" s="18"/>
      <c r="D35" s="16">
        <f>SUM(D32:D34)</f>
        <v>0</v>
      </c>
      <c r="E35" s="18"/>
      <c r="F35" s="16">
        <f>SUM(F32:F34)</f>
        <v>47527</v>
      </c>
      <c r="G35" s="18"/>
      <c r="H35" s="16">
        <f>SUM(H32:H34)</f>
        <v>27874</v>
      </c>
    </row>
    <row r="36" spans="1:8" ht="13.5" thickTop="1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s="12" customFormat="1" ht="13.5" thickBot="1">
      <c r="A38" s="10" t="s">
        <v>46</v>
      </c>
      <c r="B38" s="11">
        <f>(B35/135000)*100</f>
        <v>18.36888888888889</v>
      </c>
      <c r="C38" s="22"/>
      <c r="D38" s="11">
        <f>(D35/101250)*100</f>
        <v>0</v>
      </c>
      <c r="E38" s="22"/>
      <c r="F38" s="11">
        <f>(F35/((135000*7.5/12)+(101250*4.5/12)))*100</f>
        <v>38.84710089399744</v>
      </c>
      <c r="G38" s="22"/>
      <c r="H38" s="11">
        <v>28.62</v>
      </c>
    </row>
    <row r="39" spans="1:8" s="12" customFormat="1" ht="13.5" thickTop="1">
      <c r="A39" s="10"/>
      <c r="B39" s="22"/>
      <c r="C39" s="22"/>
      <c r="D39" s="22"/>
      <c r="E39" s="22"/>
      <c r="F39" s="22"/>
      <c r="G39" s="22"/>
      <c r="H39" s="10"/>
    </row>
    <row r="40" spans="1:8" s="12" customFormat="1" ht="13.5" thickBot="1">
      <c r="A40" s="10" t="s">
        <v>47</v>
      </c>
      <c r="B40" s="66" t="s">
        <v>165</v>
      </c>
      <c r="C40" s="22"/>
      <c r="D40" s="66" t="s">
        <v>165</v>
      </c>
      <c r="E40" s="22"/>
      <c r="F40" s="66" t="s">
        <v>165</v>
      </c>
      <c r="G40" s="22"/>
      <c r="H40" s="66" t="s">
        <v>165</v>
      </c>
    </row>
    <row r="41" spans="1:8" ht="13.5" thickTop="1">
      <c r="A41" s="1"/>
      <c r="B41" s="1"/>
      <c r="C41" s="5"/>
      <c r="D41" s="1"/>
      <c r="E41" s="5"/>
      <c r="F41" s="1"/>
      <c r="G41" s="5"/>
      <c r="H41" s="1"/>
    </row>
    <row r="42" spans="1:8" ht="12.75">
      <c r="A42" s="1"/>
      <c r="B42" s="1"/>
      <c r="C42" s="5"/>
      <c r="D42" s="1"/>
      <c r="E42" s="5"/>
      <c r="F42" s="1"/>
      <c r="G42" s="5"/>
      <c r="H42" s="1"/>
    </row>
    <row r="43" spans="1:8" ht="12.75">
      <c r="A43" s="1" t="s">
        <v>148</v>
      </c>
      <c r="B43" s="1"/>
      <c r="C43" s="5"/>
      <c r="D43" s="1"/>
      <c r="E43" s="5"/>
      <c r="F43" s="1"/>
      <c r="G43" s="5"/>
      <c r="H43" s="1"/>
    </row>
    <row r="44" spans="1:8" ht="12.75">
      <c r="A44" s="1"/>
      <c r="B44" s="1"/>
      <c r="C44" s="5"/>
      <c r="D44" s="1"/>
      <c r="E44" s="5"/>
      <c r="F44" s="1"/>
      <c r="G44" s="5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29">
      <selection activeCell="B39" sqref="B39"/>
    </sheetView>
  </sheetViews>
  <sheetFormatPr defaultColWidth="9.140625" defaultRowHeight="12.75"/>
  <cols>
    <col min="1" max="1" width="6.421875" style="37" customWidth="1"/>
    <col min="2" max="2" width="42.57421875" style="37" customWidth="1"/>
    <col min="3" max="6" width="14.28125" style="40" hidden="1" customWidth="1"/>
    <col min="7" max="7" width="14.28125" style="40" customWidth="1"/>
    <col min="8" max="8" width="3.57421875" style="37" customWidth="1"/>
    <col min="9" max="9" width="14.28125" style="40" customWidth="1"/>
    <col min="10" max="16384" width="9.140625" style="37" customWidth="1"/>
  </cols>
  <sheetData>
    <row r="1" spans="1:3" ht="12.75">
      <c r="A1" s="74" t="s">
        <v>82</v>
      </c>
      <c r="B1" s="74"/>
      <c r="C1" s="74"/>
    </row>
    <row r="2" spans="1:3" ht="12.75">
      <c r="A2" s="74" t="s">
        <v>83</v>
      </c>
      <c r="B2" s="74"/>
      <c r="C2" s="74"/>
    </row>
    <row r="3" spans="1:3" ht="12.75">
      <c r="A3" s="74" t="s">
        <v>0</v>
      </c>
      <c r="B3" s="74"/>
      <c r="C3" s="74"/>
    </row>
    <row r="4" spans="1:3" ht="12.75">
      <c r="A4" s="74" t="s">
        <v>62</v>
      </c>
      <c r="B4" s="74"/>
      <c r="C4" s="74"/>
    </row>
    <row r="5" spans="1:3" ht="12.75">
      <c r="A5" s="74" t="s">
        <v>168</v>
      </c>
      <c r="B5" s="74"/>
      <c r="C5" s="74"/>
    </row>
    <row r="6" spans="1:3" ht="12.75">
      <c r="A6" s="75" t="s">
        <v>169</v>
      </c>
      <c r="B6" s="75"/>
      <c r="C6" s="75"/>
    </row>
    <row r="8" spans="1:9" ht="12.75">
      <c r="A8" s="23"/>
      <c r="B8" s="23"/>
      <c r="C8" s="41" t="s">
        <v>85</v>
      </c>
      <c r="D8" s="41" t="s">
        <v>85</v>
      </c>
      <c r="E8" s="41" t="s">
        <v>85</v>
      </c>
      <c r="F8" s="41" t="s">
        <v>85</v>
      </c>
      <c r="G8" s="41" t="s">
        <v>154</v>
      </c>
      <c r="I8" s="41" t="s">
        <v>154</v>
      </c>
    </row>
    <row r="9" spans="1:9" ht="12.75">
      <c r="A9" s="23"/>
      <c r="B9" s="23"/>
      <c r="C9" s="41" t="s">
        <v>63</v>
      </c>
      <c r="D9" s="41" t="s">
        <v>63</v>
      </c>
      <c r="E9" s="41" t="s">
        <v>63</v>
      </c>
      <c r="F9" s="41" t="s">
        <v>63</v>
      </c>
      <c r="G9" s="41" t="s">
        <v>63</v>
      </c>
      <c r="I9" s="41" t="s">
        <v>63</v>
      </c>
    </row>
    <row r="10" spans="1:9" ht="12.75">
      <c r="A10" s="23"/>
      <c r="B10" s="23"/>
      <c r="C10" s="42">
        <v>37894</v>
      </c>
      <c r="D10" s="42">
        <v>37894</v>
      </c>
      <c r="E10" s="42">
        <v>37894</v>
      </c>
      <c r="F10" s="42">
        <v>37894</v>
      </c>
      <c r="G10" s="65" t="s">
        <v>152</v>
      </c>
      <c r="I10" s="65" t="s">
        <v>145</v>
      </c>
    </row>
    <row r="11" spans="1:9" ht="12.75">
      <c r="A11" s="23"/>
      <c r="B11" s="23"/>
      <c r="C11" s="41" t="s">
        <v>7</v>
      </c>
      <c r="D11" s="41" t="s">
        <v>7</v>
      </c>
      <c r="E11" s="41" t="s">
        <v>7</v>
      </c>
      <c r="F11" s="41" t="s">
        <v>7</v>
      </c>
      <c r="G11" s="41" t="s">
        <v>7</v>
      </c>
      <c r="I11" s="41" t="s">
        <v>7</v>
      </c>
    </row>
    <row r="12" spans="1:9" s="44" customFormat="1" ht="12.75">
      <c r="A12" s="43"/>
      <c r="B12" s="43"/>
      <c r="C12" s="27" t="s">
        <v>89</v>
      </c>
      <c r="D12" s="27" t="s">
        <v>92</v>
      </c>
      <c r="E12" s="27" t="s">
        <v>90</v>
      </c>
      <c r="F12" s="27" t="s">
        <v>91</v>
      </c>
      <c r="G12" s="27" t="s">
        <v>55</v>
      </c>
      <c r="I12" s="27" t="s">
        <v>55</v>
      </c>
    </row>
    <row r="13" spans="1:9" ht="12.75">
      <c r="A13" s="23" t="s">
        <v>64</v>
      </c>
      <c r="B13" s="23"/>
      <c r="C13" s="40">
        <v>38</v>
      </c>
      <c r="D13" s="40">
        <v>5348.033</v>
      </c>
      <c r="E13" s="40">
        <v>1226</v>
      </c>
      <c r="F13" s="40">
        <v>3535.665</v>
      </c>
      <c r="G13" s="40">
        <v>66629</v>
      </c>
      <c r="I13" s="40">
        <v>40027</v>
      </c>
    </row>
    <row r="14" spans="1:2" ht="12.75">
      <c r="A14" s="23"/>
      <c r="B14" s="23"/>
    </row>
    <row r="15" spans="1:2" ht="12.75">
      <c r="A15" s="23" t="s">
        <v>65</v>
      </c>
      <c r="B15" s="23"/>
    </row>
    <row r="16" spans="1:9" ht="12.75">
      <c r="A16" s="45"/>
      <c r="B16" s="23" t="s">
        <v>66</v>
      </c>
      <c r="C16" s="40">
        <v>0</v>
      </c>
      <c r="D16" s="40">
        <v>31.508</v>
      </c>
      <c r="E16" s="40">
        <v>40</v>
      </c>
      <c r="F16" s="40">
        <v>20.576</v>
      </c>
      <c r="G16" s="40">
        <v>628</v>
      </c>
      <c r="I16" s="40">
        <v>393</v>
      </c>
    </row>
    <row r="17" spans="1:9" ht="12.75">
      <c r="A17" s="23"/>
      <c r="B17" s="23" t="s">
        <v>67</v>
      </c>
      <c r="C17" s="46">
        <v>0</v>
      </c>
      <c r="D17" s="46">
        <v>-734.73</v>
      </c>
      <c r="E17" s="46">
        <v>17</v>
      </c>
      <c r="F17" s="46">
        <v>-119.756</v>
      </c>
      <c r="G17" s="46">
        <v>-1267</v>
      </c>
      <c r="I17" s="46">
        <f>890-1544-50</f>
        <v>-704</v>
      </c>
    </row>
    <row r="18" spans="1:9" ht="12.75">
      <c r="A18" s="23" t="s">
        <v>68</v>
      </c>
      <c r="B18" s="23"/>
      <c r="C18" s="40">
        <f>SUM(C13:C17)</f>
        <v>38</v>
      </c>
      <c r="D18" s="40">
        <f>SUM(D13:D17)</f>
        <v>4644.811</v>
      </c>
      <c r="E18" s="40">
        <f>SUM(E13:E17)</f>
        <v>1283</v>
      </c>
      <c r="F18" s="40">
        <f>SUM(F13:F17)</f>
        <v>3436.485</v>
      </c>
      <c r="G18" s="40">
        <f>SUM(G13:G17)</f>
        <v>65990</v>
      </c>
      <c r="I18" s="40">
        <f>SUM(I13:I17)</f>
        <v>39716</v>
      </c>
    </row>
    <row r="19" spans="1:2" ht="12.75">
      <c r="A19" s="23"/>
      <c r="B19" s="23"/>
    </row>
    <row r="20" spans="1:9" ht="12.75">
      <c r="A20" s="23"/>
      <c r="B20" s="23" t="s">
        <v>79</v>
      </c>
      <c r="C20" s="40">
        <v>-17</v>
      </c>
      <c r="D20" s="40">
        <v>10041.154</v>
      </c>
      <c r="E20" s="40">
        <v>-8208</v>
      </c>
      <c r="F20" s="40">
        <v>9346.372</v>
      </c>
      <c r="G20" s="40">
        <v>-41509</v>
      </c>
      <c r="I20" s="40">
        <v>-5451</v>
      </c>
    </row>
    <row r="21" spans="1:9" ht="12.75">
      <c r="A21" s="47"/>
      <c r="B21" s="23" t="s">
        <v>80</v>
      </c>
      <c r="C21" s="46">
        <v>-59</v>
      </c>
      <c r="D21" s="46">
        <v>-1200.957</v>
      </c>
      <c r="E21" s="46">
        <v>4501</v>
      </c>
      <c r="F21" s="46">
        <v>-3968.379</v>
      </c>
      <c r="G21" s="46">
        <v>23009</v>
      </c>
      <c r="I21" s="46">
        <v>-29193</v>
      </c>
    </row>
    <row r="22" spans="1:9" ht="12.75">
      <c r="A22" s="23" t="s">
        <v>69</v>
      </c>
      <c r="B22" s="23"/>
      <c r="C22" s="40">
        <f>SUM(C18:C21)</f>
        <v>-38</v>
      </c>
      <c r="D22" s="40">
        <f>SUM(D18:D21)</f>
        <v>13485.008</v>
      </c>
      <c r="E22" s="40">
        <f>SUM(E18:E21)</f>
        <v>-2424</v>
      </c>
      <c r="F22" s="40">
        <f>SUM(F18:F21)</f>
        <v>8814.478</v>
      </c>
      <c r="G22" s="40">
        <f>SUM(G18:G21)</f>
        <v>47490</v>
      </c>
      <c r="I22" s="40">
        <f>SUM(I18:I21)</f>
        <v>5072</v>
      </c>
    </row>
    <row r="23" spans="1:2" ht="12.75">
      <c r="A23" s="23"/>
      <c r="B23" s="23"/>
    </row>
    <row r="24" spans="1:9" ht="12.75">
      <c r="A24" s="23"/>
      <c r="B24" s="23" t="s">
        <v>72</v>
      </c>
      <c r="C24" s="46">
        <v>-1</v>
      </c>
      <c r="D24" s="46">
        <v>-1381.082</v>
      </c>
      <c r="E24" s="46">
        <v>-298</v>
      </c>
      <c r="F24" s="46">
        <v>-766.666</v>
      </c>
      <c r="G24" s="46">
        <v>-19008</v>
      </c>
      <c r="I24" s="46">
        <v>-15094</v>
      </c>
    </row>
    <row r="25" spans="1:9" ht="12.75">
      <c r="A25" s="23" t="s">
        <v>171</v>
      </c>
      <c r="B25" s="23"/>
      <c r="C25" s="48">
        <f>SUM(C22:C24)</f>
        <v>-39</v>
      </c>
      <c r="D25" s="48">
        <f>SUM(D22:D24)</f>
        <v>12103.926</v>
      </c>
      <c r="E25" s="48">
        <f>SUM(E22:E24)</f>
        <v>-2722</v>
      </c>
      <c r="F25" s="48">
        <f>SUM(F22:F24)</f>
        <v>8047.811999999999</v>
      </c>
      <c r="G25" s="48">
        <f>SUM(G22:G24)</f>
        <v>28482</v>
      </c>
      <c r="I25" s="48">
        <f>SUM(I22:I24)</f>
        <v>-10022</v>
      </c>
    </row>
    <row r="26" spans="1:2" ht="12.75">
      <c r="A26" s="23"/>
      <c r="B26" s="23"/>
    </row>
    <row r="27" spans="1:2" ht="12.75">
      <c r="A27" s="47" t="s">
        <v>73</v>
      </c>
      <c r="B27" s="23"/>
    </row>
    <row r="28" spans="1:9" ht="12.75">
      <c r="A28" s="23"/>
      <c r="B28" s="23" t="s">
        <v>70</v>
      </c>
      <c r="C28" s="40">
        <v>0</v>
      </c>
      <c r="D28" s="40">
        <v>734.73</v>
      </c>
      <c r="E28" s="40">
        <v>0</v>
      </c>
      <c r="F28" s="40">
        <v>25.607</v>
      </c>
      <c r="G28" s="40">
        <v>1328</v>
      </c>
      <c r="I28" s="40">
        <v>1544</v>
      </c>
    </row>
    <row r="29" spans="1:9" ht="12.75">
      <c r="A29" s="47"/>
      <c r="B29" s="23" t="s">
        <v>98</v>
      </c>
      <c r="C29" s="40">
        <v>0</v>
      </c>
      <c r="D29" s="40">
        <v>-12.98</v>
      </c>
      <c r="E29" s="40">
        <v>0</v>
      </c>
      <c r="G29" s="40">
        <v>-623</v>
      </c>
      <c r="I29" s="40">
        <v>-1450</v>
      </c>
    </row>
    <row r="30" spans="1:9" ht="12.75">
      <c r="A30" s="47"/>
      <c r="B30" s="23" t="s">
        <v>143</v>
      </c>
      <c r="G30" s="40">
        <v>93</v>
      </c>
      <c r="I30" s="40">
        <v>50</v>
      </c>
    </row>
    <row r="31" spans="1:9" ht="12.75">
      <c r="A31" s="47"/>
      <c r="B31" s="23" t="s">
        <v>161</v>
      </c>
      <c r="I31" s="67"/>
    </row>
    <row r="32" spans="1:9" ht="12.75">
      <c r="A32" s="47"/>
      <c r="B32" s="23" t="s">
        <v>162</v>
      </c>
      <c r="G32" s="40">
        <v>0</v>
      </c>
      <c r="I32" s="40">
        <v>21453</v>
      </c>
    </row>
    <row r="33" spans="1:9" ht="12.75">
      <c r="A33" s="23"/>
      <c r="B33" s="23" t="s">
        <v>74</v>
      </c>
      <c r="C33" s="46">
        <v>-14</v>
      </c>
      <c r="D33" s="46">
        <v>0</v>
      </c>
      <c r="E33" s="46">
        <v>-27</v>
      </c>
      <c r="F33" s="46">
        <v>112.764</v>
      </c>
      <c r="G33" s="46">
        <v>-5</v>
      </c>
      <c r="I33" s="46">
        <f>567-20</f>
        <v>547</v>
      </c>
    </row>
    <row r="34" spans="1:9" ht="12.75">
      <c r="A34" s="23" t="s">
        <v>174</v>
      </c>
      <c r="B34" s="23"/>
      <c r="C34" s="48">
        <f>SUM(C29:C33)</f>
        <v>-14</v>
      </c>
      <c r="D34" s="48">
        <f>SUM(D29:D33)</f>
        <v>-12.98</v>
      </c>
      <c r="E34" s="48">
        <f>SUM(E29:E33)</f>
        <v>-27</v>
      </c>
      <c r="F34" s="48">
        <f>SUM(F29:F33)</f>
        <v>112.764</v>
      </c>
      <c r="G34" s="48">
        <f>SUM(G28:G33)</f>
        <v>793</v>
      </c>
      <c r="I34" s="48">
        <f>SUM(I29:I33)</f>
        <v>20600</v>
      </c>
    </row>
    <row r="35" spans="1:2" ht="12.75">
      <c r="A35" s="23"/>
      <c r="B35" s="23"/>
    </row>
    <row r="36" spans="1:2" ht="12.75">
      <c r="A36" s="47" t="s">
        <v>75</v>
      </c>
      <c r="B36" s="23"/>
    </row>
    <row r="37" spans="1:9" ht="12.75">
      <c r="A37" s="23"/>
      <c r="B37" s="23" t="s">
        <v>71</v>
      </c>
      <c r="C37" s="40">
        <v>0</v>
      </c>
      <c r="D37" s="40">
        <v>0</v>
      </c>
      <c r="E37" s="40">
        <v>-29</v>
      </c>
      <c r="F37" s="40">
        <v>0</v>
      </c>
      <c r="G37" s="40">
        <v>-64</v>
      </c>
      <c r="I37" s="40">
        <v>-890</v>
      </c>
    </row>
    <row r="38" spans="1:9" ht="12.75">
      <c r="A38" s="23"/>
      <c r="B38" s="23" t="s">
        <v>113</v>
      </c>
      <c r="C38" s="40">
        <v>0</v>
      </c>
      <c r="D38" s="40">
        <v>0</v>
      </c>
      <c r="E38" s="40">
        <v>0</v>
      </c>
      <c r="F38" s="40">
        <v>0</v>
      </c>
      <c r="G38" s="40">
        <v>-6166</v>
      </c>
      <c r="I38" s="40">
        <v>-2684</v>
      </c>
    </row>
    <row r="39" spans="1:9" ht="12.75">
      <c r="A39" s="47"/>
      <c r="B39" s="23" t="s">
        <v>76</v>
      </c>
      <c r="C39" s="40">
        <v>0</v>
      </c>
      <c r="D39" s="40">
        <v>0</v>
      </c>
      <c r="E39" s="40">
        <v>0</v>
      </c>
      <c r="F39" s="40">
        <v>0</v>
      </c>
      <c r="G39" s="40">
        <v>-17336</v>
      </c>
      <c r="I39" s="40">
        <v>18000</v>
      </c>
    </row>
    <row r="40" spans="1:9" ht="12.75">
      <c r="A40" s="47"/>
      <c r="B40" s="23" t="s">
        <v>144</v>
      </c>
      <c r="G40" s="40">
        <v>-2916</v>
      </c>
      <c r="I40" s="40">
        <v>0</v>
      </c>
    </row>
    <row r="41" spans="1:9" ht="12.75">
      <c r="A41" s="47"/>
      <c r="B41" s="23" t="s">
        <v>160</v>
      </c>
      <c r="G41" s="40">
        <v>51340</v>
      </c>
      <c r="I41" s="40">
        <v>0</v>
      </c>
    </row>
    <row r="42" spans="1:9" ht="12.75">
      <c r="A42" s="23"/>
      <c r="B42" s="23" t="s">
        <v>164</v>
      </c>
      <c r="C42" s="46">
        <v>0</v>
      </c>
      <c r="D42" s="46">
        <v>0</v>
      </c>
      <c r="E42" s="46">
        <v>0</v>
      </c>
      <c r="F42" s="46">
        <v>-26.909</v>
      </c>
      <c r="G42" s="46">
        <v>0</v>
      </c>
      <c r="I42" s="46">
        <v>-2</v>
      </c>
    </row>
    <row r="43" spans="1:9" ht="12.75">
      <c r="A43" s="23" t="s">
        <v>175</v>
      </c>
      <c r="B43" s="23"/>
      <c r="C43" s="48">
        <f>SUM(C38:C42)</f>
        <v>0</v>
      </c>
      <c r="D43" s="48">
        <f>SUM(D38:D42)</f>
        <v>0</v>
      </c>
      <c r="E43" s="48">
        <f>SUM(E38:E42)</f>
        <v>0</v>
      </c>
      <c r="F43" s="48">
        <f>SUM(F38:F42)</f>
        <v>-26.909</v>
      </c>
      <c r="G43" s="48">
        <f>SUM(G37:G42)</f>
        <v>24858</v>
      </c>
      <c r="I43" s="48">
        <f>SUM(I38:I42)</f>
        <v>15314</v>
      </c>
    </row>
    <row r="44" spans="1:2" ht="12.75">
      <c r="A44" s="23"/>
      <c r="B44" s="23"/>
    </row>
    <row r="45" spans="1:9" ht="12.75">
      <c r="A45" s="23" t="s">
        <v>81</v>
      </c>
      <c r="B45" s="23"/>
      <c r="C45" s="40">
        <f>+C25+C34+C43</f>
        <v>-53</v>
      </c>
      <c r="D45" s="40">
        <f>+D25+D34+D43</f>
        <v>12090.946</v>
      </c>
      <c r="E45" s="40">
        <f>+E25+E34+E43</f>
        <v>-2749</v>
      </c>
      <c r="F45" s="40">
        <f>+F25+F34+F43</f>
        <v>8133.6669999999995</v>
      </c>
      <c r="G45" s="40">
        <f>+G25+G34+G43</f>
        <v>54133</v>
      </c>
      <c r="I45" s="40">
        <f>+I25+I34+I43</f>
        <v>25892</v>
      </c>
    </row>
    <row r="46" spans="1:2" ht="12.75">
      <c r="A46" s="23"/>
      <c r="B46" s="23"/>
    </row>
    <row r="47" spans="1:9" ht="12.75">
      <c r="A47" s="47" t="s">
        <v>86</v>
      </c>
      <c r="B47" s="23"/>
      <c r="C47" s="46">
        <v>6267</v>
      </c>
      <c r="D47" s="46">
        <v>23101.116</v>
      </c>
      <c r="E47" s="46">
        <v>-4391</v>
      </c>
      <c r="F47" s="46">
        <v>1663.58</v>
      </c>
      <c r="G47" s="46">
        <v>26640</v>
      </c>
      <c r="I47" s="46">
        <v>94</v>
      </c>
    </row>
    <row r="48" spans="1:2" ht="12.75">
      <c r="A48" s="47"/>
      <c r="B48" s="23"/>
    </row>
    <row r="49" spans="1:9" ht="13.5" thickBot="1">
      <c r="A49" s="47" t="s">
        <v>155</v>
      </c>
      <c r="B49" s="23"/>
      <c r="C49" s="49">
        <f>+C45+C47</f>
        <v>6214</v>
      </c>
      <c r="D49" s="49">
        <f>+D45+D47</f>
        <v>35192.062000000005</v>
      </c>
      <c r="E49" s="49">
        <f>+E45+E47</f>
        <v>-7140</v>
      </c>
      <c r="F49" s="49">
        <f>+F45+F47</f>
        <v>9797.247</v>
      </c>
      <c r="G49" s="49">
        <f>+SUM(G45:G47)</f>
        <v>80773</v>
      </c>
      <c r="I49" s="49">
        <f>+SUM(I45:I47)</f>
        <v>25986</v>
      </c>
    </row>
    <row r="50" spans="1:2" ht="13.5" thickTop="1">
      <c r="A50" s="23"/>
      <c r="B50" s="23"/>
    </row>
    <row r="51" spans="1:2" ht="12.75">
      <c r="A51" s="23" t="s">
        <v>77</v>
      </c>
      <c r="B51" s="23"/>
    </row>
    <row r="52" spans="1:2" ht="12.75">
      <c r="A52" s="23"/>
      <c r="B52" s="23"/>
    </row>
    <row r="53" spans="1:9" ht="12.75">
      <c r="A53" s="23"/>
      <c r="B53" s="23"/>
      <c r="C53" s="42">
        <v>37894</v>
      </c>
      <c r="D53" s="42">
        <v>37894</v>
      </c>
      <c r="E53" s="42">
        <v>37894</v>
      </c>
      <c r="F53" s="42">
        <v>37894</v>
      </c>
      <c r="G53" s="65" t="s">
        <v>152</v>
      </c>
      <c r="I53" s="65" t="s">
        <v>145</v>
      </c>
    </row>
    <row r="54" spans="1:9" ht="12.75">
      <c r="A54" s="23"/>
      <c r="B54" s="23"/>
      <c r="C54" s="41" t="s">
        <v>7</v>
      </c>
      <c r="D54" s="41" t="s">
        <v>7</v>
      </c>
      <c r="E54" s="41" t="s">
        <v>7</v>
      </c>
      <c r="F54" s="41" t="s">
        <v>7</v>
      </c>
      <c r="G54" s="41" t="s">
        <v>7</v>
      </c>
      <c r="I54" s="41" t="s">
        <v>7</v>
      </c>
    </row>
    <row r="55" spans="1:9" ht="12.75">
      <c r="A55" s="23" t="s">
        <v>112</v>
      </c>
      <c r="B55" s="23"/>
      <c r="C55" s="40">
        <v>5000</v>
      </c>
      <c r="D55" s="40">
        <v>4242.066</v>
      </c>
      <c r="E55" s="40">
        <v>0</v>
      </c>
      <c r="F55" s="40">
        <v>2710.426</v>
      </c>
      <c r="G55" s="40">
        <v>69379</v>
      </c>
      <c r="I55" s="40">
        <v>6895</v>
      </c>
    </row>
    <row r="56" spans="1:9" ht="12.75">
      <c r="A56" s="23" t="s">
        <v>14</v>
      </c>
      <c r="B56" s="23"/>
      <c r="C56" s="50">
        <v>1214</v>
      </c>
      <c r="D56" s="50">
        <v>33299.542</v>
      </c>
      <c r="E56" s="50">
        <v>3291</v>
      </c>
      <c r="F56" s="50">
        <v>9822.854</v>
      </c>
      <c r="G56" s="40">
        <v>39155</v>
      </c>
      <c r="I56" s="40">
        <v>36409</v>
      </c>
    </row>
    <row r="57" spans="1:9" ht="12.75">
      <c r="A57" s="23" t="s">
        <v>99</v>
      </c>
      <c r="B57" s="23"/>
      <c r="C57" s="46">
        <v>0</v>
      </c>
      <c r="D57" s="46">
        <v>-1614.815</v>
      </c>
      <c r="E57" s="46">
        <v>-10460</v>
      </c>
      <c r="F57" s="46">
        <v>0</v>
      </c>
      <c r="G57" s="46">
        <v>-18911</v>
      </c>
      <c r="I57" s="46">
        <v>-13980</v>
      </c>
    </row>
    <row r="58" spans="1:9" ht="12.75">
      <c r="A58" s="23"/>
      <c r="B58" s="23"/>
      <c r="C58" s="40">
        <f>SUM(C55:C57)</f>
        <v>6214</v>
      </c>
      <c r="D58" s="40">
        <f>SUM(D55:D57)</f>
        <v>35926.793</v>
      </c>
      <c r="E58" s="40">
        <f>SUM(E55:E57)</f>
        <v>-7169</v>
      </c>
      <c r="F58" s="40">
        <f>SUM(F55:F57)</f>
        <v>12533.279999999999</v>
      </c>
      <c r="G58" s="40">
        <f>SUM(G55:G57)</f>
        <v>89623</v>
      </c>
      <c r="I58" s="40">
        <f>SUM(I55:I57)</f>
        <v>29324</v>
      </c>
    </row>
    <row r="59" spans="1:9" ht="12.75">
      <c r="A59" s="23" t="s">
        <v>114</v>
      </c>
      <c r="B59" s="23"/>
      <c r="C59" s="46">
        <v>0</v>
      </c>
      <c r="D59" s="46">
        <v>0</v>
      </c>
      <c r="E59" s="46">
        <v>0</v>
      </c>
      <c r="F59" s="46">
        <v>-2710.426</v>
      </c>
      <c r="G59" s="40">
        <v>-8850</v>
      </c>
      <c r="I59" s="40">
        <v>-2684</v>
      </c>
    </row>
    <row r="60" spans="1:9" ht="13.5" thickBot="1">
      <c r="A60" s="23"/>
      <c r="B60" s="23"/>
      <c r="C60" s="51">
        <f>SUM(C58:C59)</f>
        <v>6214</v>
      </c>
      <c r="D60" s="51">
        <f>SUM(D58:D59)</f>
        <v>35926.793</v>
      </c>
      <c r="E60" s="51">
        <f>SUM(E58:E59)</f>
        <v>-7169</v>
      </c>
      <c r="F60" s="51">
        <f>SUM(F58:F59)</f>
        <v>9822.854</v>
      </c>
      <c r="G60" s="51">
        <f>SUM(G58:G59)</f>
        <v>80773</v>
      </c>
      <c r="I60" s="51">
        <f>SUM(I58:I59)</f>
        <v>26640</v>
      </c>
    </row>
    <row r="61" spans="1:2" ht="13.5" thickTop="1">
      <c r="A61" s="23"/>
      <c r="B61" s="23"/>
    </row>
    <row r="62" spans="1:2" ht="12.75">
      <c r="A62" s="23"/>
      <c r="B62" s="23"/>
    </row>
    <row r="63" spans="1:2" ht="12.75">
      <c r="A63" s="23" t="s">
        <v>170</v>
      </c>
      <c r="B63" s="23"/>
    </row>
    <row r="64" spans="1:2" ht="12.75">
      <c r="A64" s="23" t="s">
        <v>166</v>
      </c>
      <c r="B64" s="23"/>
    </row>
    <row r="65" spans="1:2" ht="12.75" hidden="1">
      <c r="A65" s="23"/>
      <c r="B65" s="23"/>
    </row>
    <row r="66" spans="1:2" ht="12.75" hidden="1">
      <c r="A66" s="23"/>
      <c r="B66" s="23"/>
    </row>
    <row r="67" spans="1:9" ht="12.75" hidden="1">
      <c r="A67" s="23"/>
      <c r="B67" s="23"/>
      <c r="C67" s="40">
        <f>+C49-C60</f>
        <v>0</v>
      </c>
      <c r="D67" s="40">
        <f>+D49-D60</f>
        <v>-734.7309999999925</v>
      </c>
      <c r="E67" s="40">
        <f>+E49-E60</f>
        <v>29</v>
      </c>
      <c r="F67" s="40">
        <f>+F49-F60</f>
        <v>-25.60699999999997</v>
      </c>
      <c r="G67" s="40">
        <v>-0.0009999999892897904</v>
      </c>
      <c r="I67" s="40">
        <v>-0.0009999999892897904</v>
      </c>
    </row>
    <row r="68" spans="1:2" ht="12.75">
      <c r="A68" s="23"/>
      <c r="B68" s="23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1" right="0" top="0.25" bottom="0.2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6">
      <selection activeCell="C27" sqref="C27"/>
    </sheetView>
  </sheetViews>
  <sheetFormatPr defaultColWidth="9.140625" defaultRowHeight="12.75"/>
  <cols>
    <col min="2" max="2" width="10.57421875" style="0" customWidth="1"/>
    <col min="3" max="7" width="14.00390625" style="0" customWidth="1"/>
  </cols>
  <sheetData>
    <row r="1" spans="1:7" ht="12.75">
      <c r="A1" s="71" t="s">
        <v>82</v>
      </c>
      <c r="B1" s="71"/>
      <c r="C1" s="71"/>
      <c r="D1" s="71"/>
      <c r="E1" s="71"/>
      <c r="F1" s="71"/>
      <c r="G1" s="71"/>
    </row>
    <row r="2" spans="1:7" ht="12.75">
      <c r="A2" s="71" t="s">
        <v>83</v>
      </c>
      <c r="B2" s="71"/>
      <c r="C2" s="71"/>
      <c r="D2" s="71"/>
      <c r="E2" s="71"/>
      <c r="F2" s="71"/>
      <c r="G2" s="71"/>
    </row>
    <row r="3" spans="1:7" ht="12.75">
      <c r="A3" s="71" t="s">
        <v>0</v>
      </c>
      <c r="B3" s="71"/>
      <c r="C3" s="71"/>
      <c r="D3" s="71"/>
      <c r="E3" s="71"/>
      <c r="F3" s="71"/>
      <c r="G3" s="71"/>
    </row>
    <row r="4" spans="1:7" ht="12.75">
      <c r="A4" s="71" t="s">
        <v>48</v>
      </c>
      <c r="B4" s="71"/>
      <c r="C4" s="71"/>
      <c r="D4" s="71"/>
      <c r="E4" s="71"/>
      <c r="F4" s="71"/>
      <c r="G4" s="71"/>
    </row>
    <row r="5" spans="1:7" ht="12.75">
      <c r="A5" s="71" t="s">
        <v>168</v>
      </c>
      <c r="B5" s="71"/>
      <c r="C5" s="71"/>
      <c r="D5" s="71"/>
      <c r="E5" s="71"/>
      <c r="F5" s="71"/>
      <c r="G5" s="71"/>
    </row>
    <row r="6" spans="1:7" ht="12.75">
      <c r="A6" s="76" t="s">
        <v>169</v>
      </c>
      <c r="B6" s="76"/>
      <c r="C6" s="76"/>
      <c r="D6" s="76"/>
      <c r="E6" s="76"/>
      <c r="F6" s="76"/>
      <c r="G6" s="76"/>
    </row>
    <row r="7" spans="1:7" ht="12.75">
      <c r="A7" s="6"/>
      <c r="B7" s="6"/>
      <c r="C7" s="6"/>
      <c r="D7" s="6"/>
      <c r="E7" s="6"/>
      <c r="F7" s="6"/>
      <c r="G7" s="6"/>
    </row>
    <row r="8" ht="12.75">
      <c r="E8" s="2" t="s">
        <v>50</v>
      </c>
    </row>
    <row r="9" spans="1:7" ht="12.75">
      <c r="A9" s="1"/>
      <c r="B9" s="1"/>
      <c r="C9" s="2" t="s">
        <v>49</v>
      </c>
      <c r="D9" s="2" t="s">
        <v>51</v>
      </c>
      <c r="E9" s="2" t="s">
        <v>142</v>
      </c>
      <c r="F9" s="2" t="s">
        <v>53</v>
      </c>
      <c r="G9" s="1"/>
    </row>
    <row r="10" spans="1:7" ht="12.75">
      <c r="A10" s="1"/>
      <c r="B10" s="1"/>
      <c r="C10" s="2" t="s">
        <v>50</v>
      </c>
      <c r="D10" s="2" t="s">
        <v>52</v>
      </c>
      <c r="E10" s="2" t="s">
        <v>141</v>
      </c>
      <c r="F10" s="2" t="s">
        <v>54</v>
      </c>
      <c r="G10" s="2" t="s">
        <v>55</v>
      </c>
    </row>
    <row r="11" spans="1:7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 t="s">
        <v>157</v>
      </c>
      <c r="B13" s="1"/>
      <c r="C13" s="13">
        <v>300</v>
      </c>
      <c r="D13" s="13">
        <v>0</v>
      </c>
      <c r="E13" s="13">
        <v>0</v>
      </c>
      <c r="F13" s="13">
        <v>-243</v>
      </c>
      <c r="G13" s="13">
        <f>SUM(C13:F13)</f>
        <v>57</v>
      </c>
    </row>
    <row r="14" spans="1:7" ht="12.75">
      <c r="A14" s="1"/>
      <c r="B14" s="1"/>
      <c r="C14" s="13"/>
      <c r="D14" s="13"/>
      <c r="E14" s="13"/>
      <c r="F14" s="13"/>
      <c r="G14" s="13"/>
    </row>
    <row r="15" spans="1:7" ht="12.75">
      <c r="A15" s="1" t="s">
        <v>56</v>
      </c>
      <c r="B15" s="1"/>
      <c r="C15" s="13">
        <v>100950</v>
      </c>
      <c r="D15" s="13">
        <v>0</v>
      </c>
      <c r="E15" s="13">
        <v>0</v>
      </c>
      <c r="F15" s="13">
        <v>0</v>
      </c>
      <c r="G15" s="13">
        <f>SUM(C15:F15)</f>
        <v>100950</v>
      </c>
    </row>
    <row r="16" spans="1:7" ht="12.75">
      <c r="A16" s="1" t="s">
        <v>158</v>
      </c>
      <c r="B16" s="1"/>
      <c r="C16" s="13"/>
      <c r="D16" s="13"/>
      <c r="E16" s="13"/>
      <c r="F16" s="13"/>
      <c r="G16" s="13"/>
    </row>
    <row r="17" spans="1:7" ht="12.75">
      <c r="A17" s="1" t="s">
        <v>163</v>
      </c>
      <c r="B17" s="1"/>
      <c r="C17" s="13">
        <v>0</v>
      </c>
      <c r="D17" s="13">
        <v>0</v>
      </c>
      <c r="E17" s="13">
        <v>156052</v>
      </c>
      <c r="F17" s="13">
        <v>0</v>
      </c>
      <c r="G17" s="13">
        <f>SUM(C17:F17)</f>
        <v>156052</v>
      </c>
    </row>
    <row r="18" spans="1:7" ht="12.75">
      <c r="A18" s="1" t="s">
        <v>172</v>
      </c>
      <c r="B18" s="1"/>
      <c r="C18" s="13">
        <v>0</v>
      </c>
      <c r="D18" s="13">
        <v>0</v>
      </c>
      <c r="E18" s="13">
        <v>0</v>
      </c>
      <c r="F18" s="13">
        <v>27874</v>
      </c>
      <c r="G18" s="13">
        <f>SUM(C18:F18)</f>
        <v>27874</v>
      </c>
    </row>
    <row r="19" spans="1:7" ht="13.5" thickBot="1">
      <c r="A19" s="4" t="s">
        <v>159</v>
      </c>
      <c r="B19" s="1"/>
      <c r="C19" s="16">
        <f>SUM(C13:C18)</f>
        <v>101250</v>
      </c>
      <c r="D19" s="16">
        <f>SUM(D13:D18)</f>
        <v>0</v>
      </c>
      <c r="E19" s="16">
        <f>SUM(E13:E18)</f>
        <v>156052</v>
      </c>
      <c r="F19" s="16">
        <f>SUM(F13:F18)</f>
        <v>27631</v>
      </c>
      <c r="G19" s="16">
        <f>SUM(G13:G18)</f>
        <v>284933</v>
      </c>
    </row>
    <row r="20" spans="1:7" ht="13.5" thickTop="1">
      <c r="A20" s="4"/>
      <c r="B20" s="1"/>
      <c r="C20" s="18"/>
      <c r="D20" s="18"/>
      <c r="E20" s="18"/>
      <c r="F20" s="18"/>
      <c r="G20" s="18"/>
    </row>
    <row r="21" spans="1:7" ht="12.75">
      <c r="A21" s="4"/>
      <c r="B21" s="1"/>
      <c r="C21" s="18"/>
      <c r="D21" s="18"/>
      <c r="E21" s="18"/>
      <c r="F21" s="18"/>
      <c r="G21" s="18"/>
    </row>
    <row r="22" spans="1:7" ht="12.75">
      <c r="A22" s="4"/>
      <c r="B22" s="1"/>
      <c r="C22" s="18"/>
      <c r="D22" s="18"/>
      <c r="E22" s="18"/>
      <c r="F22" s="18"/>
      <c r="G22" s="18"/>
    </row>
    <row r="23" spans="1:7" ht="12.75">
      <c r="A23" s="4"/>
      <c r="B23" s="1"/>
      <c r="C23" s="18"/>
      <c r="D23" s="18"/>
      <c r="E23" s="18"/>
      <c r="F23" s="18"/>
      <c r="G23" s="18"/>
    </row>
    <row r="24" spans="1:7" ht="12.75">
      <c r="A24" s="1" t="s">
        <v>87</v>
      </c>
      <c r="B24" s="1"/>
      <c r="C24" s="13">
        <v>101250</v>
      </c>
      <c r="D24" s="13">
        <v>0</v>
      </c>
      <c r="E24" s="13">
        <v>156052</v>
      </c>
      <c r="F24" s="13">
        <v>27631</v>
      </c>
      <c r="G24" s="13">
        <f>SUM(C24:F24)</f>
        <v>284933</v>
      </c>
    </row>
    <row r="25" spans="1:7" ht="12.75">
      <c r="A25" s="1"/>
      <c r="B25" s="1"/>
      <c r="C25" s="13"/>
      <c r="D25" s="13"/>
      <c r="E25" s="13"/>
      <c r="F25" s="13"/>
      <c r="G25" s="13"/>
    </row>
    <row r="26" spans="1:7" ht="12.75">
      <c r="A26" s="1" t="s">
        <v>56</v>
      </c>
      <c r="B26" s="1"/>
      <c r="C26" s="13">
        <v>33750</v>
      </c>
      <c r="D26" s="13">
        <v>20250</v>
      </c>
      <c r="E26" s="13">
        <v>0</v>
      </c>
      <c r="F26" s="13">
        <v>0</v>
      </c>
      <c r="G26" s="13">
        <f>SUM(C26:F26)</f>
        <v>54000</v>
      </c>
    </row>
    <row r="27" spans="1:7" ht="12.75">
      <c r="A27" s="1" t="s">
        <v>57</v>
      </c>
      <c r="B27" s="1"/>
      <c r="C27" s="13">
        <v>0</v>
      </c>
      <c r="D27" s="13">
        <v>-2660</v>
      </c>
      <c r="E27" s="13">
        <v>0</v>
      </c>
      <c r="F27" s="13">
        <v>0</v>
      </c>
      <c r="G27" s="13">
        <f>SUM(C27:F27)</f>
        <v>-2660</v>
      </c>
    </row>
    <row r="28" spans="1:7" ht="12.75">
      <c r="A28" s="1" t="s">
        <v>172</v>
      </c>
      <c r="B28" s="1"/>
      <c r="C28" s="13">
        <v>0</v>
      </c>
      <c r="D28" s="13">
        <v>0</v>
      </c>
      <c r="E28" s="13">
        <v>0</v>
      </c>
      <c r="F28" s="13">
        <v>47527</v>
      </c>
      <c r="G28" s="13">
        <f>SUM(C28:F28)</f>
        <v>47527</v>
      </c>
    </row>
    <row r="29" spans="1:7" ht="12.75">
      <c r="A29" s="1" t="s">
        <v>59</v>
      </c>
      <c r="B29" s="1"/>
      <c r="C29" s="13">
        <v>0</v>
      </c>
      <c r="D29" s="13">
        <v>0</v>
      </c>
      <c r="E29" s="13">
        <v>0</v>
      </c>
      <c r="F29" s="13">
        <v>-2916</v>
      </c>
      <c r="G29" s="13">
        <f>SUM(C29:F29)</f>
        <v>-2916</v>
      </c>
    </row>
    <row r="30" spans="1:7" ht="13.5" thickBot="1">
      <c r="A30" s="4" t="s">
        <v>156</v>
      </c>
      <c r="B30" s="1"/>
      <c r="C30" s="16">
        <f>SUM(C24:C29)</f>
        <v>135000</v>
      </c>
      <c r="D30" s="16">
        <f>SUM(D24:D29)</f>
        <v>17590</v>
      </c>
      <c r="E30" s="16">
        <f>SUM(E24:E29)</f>
        <v>156052</v>
      </c>
      <c r="F30" s="16">
        <f>SUM(F24:F29)</f>
        <v>72242</v>
      </c>
      <c r="G30" s="16">
        <f>SUM(G24:G29)</f>
        <v>380884</v>
      </c>
    </row>
    <row r="31" spans="1:7" ht="13.5" thickTop="1">
      <c r="A31" s="1"/>
      <c r="B31" s="1"/>
      <c r="C31" s="1"/>
      <c r="D31" s="1"/>
      <c r="E31" s="1"/>
      <c r="F31" s="1"/>
      <c r="G31" s="1"/>
    </row>
    <row r="32" spans="1:7" ht="12.75" hidden="1">
      <c r="A32" s="1"/>
      <c r="B32" s="1"/>
      <c r="C32" s="1"/>
      <c r="D32" s="1"/>
      <c r="E32" s="1"/>
      <c r="F32" s="1"/>
      <c r="G32" s="1"/>
    </row>
    <row r="33" spans="1:7" ht="12.75" hidden="1">
      <c r="A33" s="1"/>
      <c r="B33" s="1"/>
      <c r="C33" s="1"/>
      <c r="D33" s="1"/>
      <c r="E33" s="1"/>
      <c r="F33" s="1"/>
      <c r="G33" s="1"/>
    </row>
    <row r="34" spans="1:7" ht="12.75" hidden="1">
      <c r="A34" s="1"/>
      <c r="B34" s="1"/>
      <c r="C34" s="1"/>
      <c r="D34" s="1"/>
      <c r="E34" s="1"/>
      <c r="F34" s="1"/>
      <c r="G34" s="1"/>
    </row>
    <row r="35" spans="1:7" ht="12.75" hidden="1">
      <c r="A35" s="1" t="s">
        <v>87</v>
      </c>
      <c r="B35" s="1"/>
      <c r="C35" s="1"/>
      <c r="D35" s="1"/>
      <c r="E35" s="1"/>
      <c r="F35" s="1"/>
      <c r="G35" s="1"/>
    </row>
    <row r="36" spans="1:7" ht="12.75" hidden="1">
      <c r="A36" s="1"/>
      <c r="B36" s="1"/>
      <c r="C36" s="1"/>
      <c r="D36" s="1"/>
      <c r="E36" s="1"/>
      <c r="F36" s="1"/>
      <c r="G36" s="1"/>
    </row>
    <row r="37" spans="1:7" ht="12.75" hidden="1">
      <c r="A37" s="1" t="s">
        <v>56</v>
      </c>
      <c r="B37" s="1"/>
      <c r="C37" s="13"/>
      <c r="D37" s="13"/>
      <c r="E37" s="13"/>
      <c r="F37" s="13"/>
      <c r="G37" s="13"/>
    </row>
    <row r="38" spans="1:7" ht="12.75" hidden="1">
      <c r="A38" s="3" t="s">
        <v>61</v>
      </c>
      <c r="B38" s="1"/>
      <c r="C38" s="13"/>
      <c r="D38" s="13"/>
      <c r="E38" s="13"/>
      <c r="F38" s="13"/>
      <c r="G38" s="13"/>
    </row>
    <row r="39" spans="1:7" ht="12.75" hidden="1">
      <c r="A39" s="1" t="s">
        <v>57</v>
      </c>
      <c r="B39" s="1"/>
      <c r="C39" s="13"/>
      <c r="D39" s="13"/>
      <c r="E39" s="13"/>
      <c r="F39" s="13"/>
      <c r="G39" s="13"/>
    </row>
    <row r="40" spans="1:7" ht="12.75" hidden="1">
      <c r="A40" s="1" t="s">
        <v>58</v>
      </c>
      <c r="B40" s="1"/>
      <c r="C40" s="13"/>
      <c r="D40" s="13"/>
      <c r="E40" s="13"/>
      <c r="F40" s="13"/>
      <c r="G40" s="13"/>
    </row>
    <row r="41" spans="1:7" ht="12.75" hidden="1">
      <c r="A41" s="1" t="s">
        <v>60</v>
      </c>
      <c r="B41" s="1"/>
      <c r="C41" s="13"/>
      <c r="D41" s="13"/>
      <c r="E41" s="13"/>
      <c r="F41" s="13"/>
      <c r="G41" s="13"/>
    </row>
    <row r="42" spans="1:7" ht="12.75" hidden="1">
      <c r="A42" s="1" t="s">
        <v>59</v>
      </c>
      <c r="B42" s="1"/>
      <c r="C42" s="13"/>
      <c r="D42" s="13"/>
      <c r="E42" s="13"/>
      <c r="F42" s="13"/>
      <c r="G42" s="13"/>
    </row>
    <row r="43" spans="1:7" ht="13.5" hidden="1" thickBot="1">
      <c r="A43" s="4" t="s">
        <v>88</v>
      </c>
      <c r="B43" s="1"/>
      <c r="C43" s="16"/>
      <c r="D43" s="16"/>
      <c r="E43" s="16"/>
      <c r="F43" s="16"/>
      <c r="G43" s="16"/>
    </row>
    <row r="45" spans="1:6" ht="12.75">
      <c r="A45" s="23" t="s">
        <v>173</v>
      </c>
      <c r="B45" s="1"/>
      <c r="C45" s="1"/>
      <c r="D45" s="1"/>
      <c r="E45" s="1"/>
      <c r="F45" s="1"/>
    </row>
    <row r="46" spans="1:6" ht="12.75">
      <c r="A46" s="23" t="s">
        <v>166</v>
      </c>
      <c r="B46" s="1"/>
      <c r="C46" s="1"/>
      <c r="D46" s="1"/>
      <c r="E46" s="1"/>
      <c r="F46" s="1"/>
    </row>
  </sheetData>
  <mergeCells count="6">
    <mergeCell ref="A5:G5"/>
    <mergeCell ref="A6:G6"/>
    <mergeCell ref="A1:G1"/>
    <mergeCell ref="A2:G2"/>
    <mergeCell ref="A3:G3"/>
    <mergeCell ref="A4:G4"/>
  </mergeCells>
  <printOptions horizontalCentered="1"/>
  <pageMargins left="0.5" right="0.2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Cecilia</cp:lastModifiedBy>
  <cp:lastPrinted>2004-08-23T07:49:54Z</cp:lastPrinted>
  <dcterms:created xsi:type="dcterms:W3CDTF">2003-10-18T01:33:30Z</dcterms:created>
  <dcterms:modified xsi:type="dcterms:W3CDTF">2004-08-23T07:58:57Z</dcterms:modified>
  <cp:category/>
  <cp:version/>
  <cp:contentType/>
  <cp:contentStatus/>
</cp:coreProperties>
</file>